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<sst xmlns="http://schemas.openxmlformats.org/spreadsheetml/2006/main" count="488" uniqueCount="201">
  <si>
    <t>Koht</t>
  </si>
  <si>
    <t>Nr.</t>
  </si>
  <si>
    <t>Nimi</t>
  </si>
  <si>
    <t>Sünd.</t>
  </si>
  <si>
    <t>Klubi</t>
  </si>
  <si>
    <t>L</t>
  </si>
  <si>
    <t>K</t>
  </si>
  <si>
    <t>P</t>
  </si>
  <si>
    <t>Lõppaeg</t>
  </si>
  <si>
    <t>N17</t>
  </si>
  <si>
    <t>M17</t>
  </si>
  <si>
    <t>N19</t>
  </si>
  <si>
    <t>M19</t>
  </si>
  <si>
    <t>M21</t>
  </si>
  <si>
    <t>N</t>
  </si>
  <si>
    <t>M</t>
  </si>
  <si>
    <t>Kaotus</t>
  </si>
  <si>
    <t>trahviring 150 m</t>
  </si>
  <si>
    <t>LLPP</t>
  </si>
  <si>
    <t>Sõiduaeg</t>
  </si>
  <si>
    <t>N21</t>
  </si>
  <si>
    <t>Peakohtunik: Ants Orasson</t>
  </si>
  <si>
    <t>Tehvandi Spordikeskus</t>
  </si>
  <si>
    <t>7,5 km (5 x 1,5)</t>
  </si>
  <si>
    <t>12,5 km (5 x 2,5)</t>
  </si>
  <si>
    <t>10 km (5 x 2,0)</t>
  </si>
  <si>
    <t>Rank</t>
  </si>
  <si>
    <t>Bib</t>
  </si>
  <si>
    <t>Name</t>
  </si>
  <si>
    <t>Nat</t>
  </si>
  <si>
    <t>S</t>
  </si>
  <si>
    <t>Total</t>
  </si>
  <si>
    <t>Time</t>
  </si>
  <si>
    <t>Behind</t>
  </si>
  <si>
    <t>W17</t>
  </si>
  <si>
    <t>W21</t>
  </si>
  <si>
    <t>W</t>
  </si>
  <si>
    <t>Karupesa Team</t>
  </si>
  <si>
    <t>SPKL Biathlon</t>
  </si>
  <si>
    <t>Elva SUKL</t>
  </si>
  <si>
    <t>SPKL Biathlon/Tallinna SPKO</t>
  </si>
  <si>
    <t>SÜ Võru Biathlon</t>
  </si>
  <si>
    <t>Äkke SPKL/Narva SPKO Energia</t>
  </si>
  <si>
    <t>Vastseliina SPKL</t>
  </si>
  <si>
    <t>12</t>
  </si>
  <si>
    <t>18</t>
  </si>
  <si>
    <t>20</t>
  </si>
  <si>
    <t>30</t>
  </si>
  <si>
    <t>32</t>
  </si>
  <si>
    <t>34</t>
  </si>
  <si>
    <t>15</t>
  </si>
  <si>
    <t>17</t>
  </si>
  <si>
    <t>19</t>
  </si>
  <si>
    <t>23</t>
  </si>
  <si>
    <t>25</t>
  </si>
  <si>
    <t>29</t>
  </si>
  <si>
    <t>31</t>
  </si>
  <si>
    <t>14</t>
  </si>
  <si>
    <t>SPKL Sakala Biathlon</t>
  </si>
  <si>
    <t>Äkke SUKL/Narva SPKO Energia</t>
  </si>
  <si>
    <t>16</t>
  </si>
  <si>
    <t>22</t>
  </si>
  <si>
    <t>24</t>
  </si>
  <si>
    <t>26</t>
  </si>
  <si>
    <t>28</t>
  </si>
  <si>
    <t>13</t>
  </si>
  <si>
    <t>27</t>
  </si>
  <si>
    <t>33</t>
  </si>
  <si>
    <t>35</t>
  </si>
  <si>
    <t>38</t>
  </si>
  <si>
    <t>40</t>
  </si>
  <si>
    <t>SPKL Serviti</t>
  </si>
  <si>
    <t>Pühalepa SUKL Põhjakotkas</t>
  </si>
  <si>
    <t>1</t>
  </si>
  <si>
    <t>4</t>
  </si>
  <si>
    <t>10</t>
  </si>
  <si>
    <t>2</t>
  </si>
  <si>
    <t>3</t>
  </si>
  <si>
    <t>5</t>
  </si>
  <si>
    <t>6</t>
  </si>
  <si>
    <t>7</t>
  </si>
  <si>
    <t>8</t>
  </si>
  <si>
    <t>9</t>
  </si>
  <si>
    <t>41</t>
  </si>
  <si>
    <t>43</t>
  </si>
  <si>
    <t>45</t>
  </si>
  <si>
    <t>47</t>
  </si>
  <si>
    <t>51</t>
  </si>
  <si>
    <t>49</t>
  </si>
  <si>
    <t>42</t>
  </si>
  <si>
    <t>44</t>
  </si>
  <si>
    <t>46</t>
  </si>
  <si>
    <t>52</t>
  </si>
  <si>
    <t>53</t>
  </si>
  <si>
    <t>54</t>
  </si>
  <si>
    <t>57</t>
  </si>
  <si>
    <t>61</t>
  </si>
  <si>
    <t>63</t>
  </si>
  <si>
    <t>W19</t>
  </si>
  <si>
    <t xml:space="preserve">Eesti lahtised MV 2017 suvebiathlonis </t>
  </si>
  <si>
    <t>Baltic Biathlon Cup MW17, MW19</t>
  </si>
  <si>
    <t>Open Estonian  CH summerbiathlon</t>
  </si>
  <si>
    <t>Otepää, 10.09.2017</t>
  </si>
  <si>
    <t>Sanita BULINA</t>
  </si>
  <si>
    <t>Latvia/Aluksne</t>
  </si>
  <si>
    <t xml:space="preserve">Kerstin OJAVEE </t>
  </si>
  <si>
    <t>Inese GOLUBJEVA</t>
  </si>
  <si>
    <t>Latvia/Daugavpils</t>
  </si>
  <si>
    <t xml:space="preserve">Lisbeth LIIV </t>
  </si>
  <si>
    <t>Anastasija NEDAIVODINA</t>
  </si>
  <si>
    <t>Latvia/ Aluksne</t>
  </si>
  <si>
    <t>Sara URUMOVA</t>
  </si>
  <si>
    <t>Lithuania</t>
  </si>
  <si>
    <t>Elizabete PAURA</t>
  </si>
  <si>
    <t>Latvia/Madonas BJSS</t>
  </si>
  <si>
    <t xml:space="preserve">Pauliine PUUSAAR </t>
  </si>
  <si>
    <t xml:space="preserve">Triinu PILISTE </t>
  </si>
  <si>
    <t>Sandra BULINA</t>
  </si>
  <si>
    <t xml:space="preserve">Sofija BALABANOVA </t>
  </si>
  <si>
    <t xml:space="preserve">Uljana YURLOVA </t>
  </si>
  <si>
    <t xml:space="preserve">Miia Heleene UTSAL </t>
  </si>
  <si>
    <t>SÜ Võru Biathlon/Võru SPKO</t>
  </si>
  <si>
    <t xml:space="preserve">Agnija NAGLE </t>
  </si>
  <si>
    <t xml:space="preserve">Gerda NARUSK </t>
  </si>
  <si>
    <t>Kristiana RIEKSTINA</t>
  </si>
  <si>
    <t>Latvia/CPSS</t>
  </si>
  <si>
    <t xml:space="preserve">Hanna MOOR </t>
  </si>
  <si>
    <t>Anastazija SAPOŽNIKOVA</t>
  </si>
  <si>
    <t xml:space="preserve">Kristel Kai KONS </t>
  </si>
  <si>
    <t>Anna JESIPIONOK</t>
  </si>
  <si>
    <t>Ksenia PRIBÕLOVSKAJA</t>
  </si>
  <si>
    <t xml:space="preserve">Katriin METS </t>
  </si>
  <si>
    <t>Guste BURNEIKAITE</t>
  </si>
  <si>
    <t>Aleksandrs KUZNECOVS</t>
  </si>
  <si>
    <t xml:space="preserve">Aksel HAAGELBERG </t>
  </si>
  <si>
    <t>Renars PUNDURS</t>
  </si>
  <si>
    <t>Mikus CIMDINŠ</t>
  </si>
  <si>
    <t xml:space="preserve">Rihard LAASMA </t>
  </si>
  <si>
    <t>Darius DINDA</t>
  </si>
  <si>
    <t xml:space="preserve">Andreas KOPPA </t>
  </si>
  <si>
    <t xml:space="preserve">Ruslan ROKHMANOV </t>
  </si>
  <si>
    <t>Gabrielius PAUKSTE</t>
  </si>
  <si>
    <t>Nikita KANDROSOVS</t>
  </si>
  <si>
    <t xml:space="preserve">Markus FASTER </t>
  </si>
  <si>
    <t xml:space="preserve">Grigori FOMINYKH </t>
  </si>
  <si>
    <t xml:space="preserve">Markus PÄRT </t>
  </si>
  <si>
    <t>Renars BIRKENTALS</t>
  </si>
  <si>
    <t>Latvia/Talsu</t>
  </si>
  <si>
    <t xml:space="preserve">Joosep PERV </t>
  </si>
  <si>
    <t>Tuudor PALM</t>
  </si>
  <si>
    <t>Kirils MATJUHINS</t>
  </si>
  <si>
    <t>Romuald ALEKSANDROV</t>
  </si>
  <si>
    <t xml:space="preserve">Arvis Arvids JEKIMOVS </t>
  </si>
  <si>
    <t>Jegor MAKSIMENKOV</t>
  </si>
  <si>
    <t xml:space="preserve">Joonas JUHANSOO </t>
  </si>
  <si>
    <t>Julija MATVIJENKO</t>
  </si>
  <si>
    <t xml:space="preserve">Alina BOTŠTARJOVA </t>
  </si>
  <si>
    <t>Mari UHA</t>
  </si>
  <si>
    <t>Krista RAZGALE</t>
  </si>
  <si>
    <t xml:space="preserve">Meril BEILMANN </t>
  </si>
  <si>
    <t xml:space="preserve">Kadri LEHTLA </t>
  </si>
  <si>
    <t>Susan KÜLM</t>
  </si>
  <si>
    <t xml:space="preserve">Regina OJA </t>
  </si>
  <si>
    <t xml:space="preserve">Tuuli TOMINGAS </t>
  </si>
  <si>
    <t xml:space="preserve">Krista LÄPISHOV </t>
  </si>
  <si>
    <t xml:space="preserve">Robert HELDNA </t>
  </si>
  <si>
    <t xml:space="preserve">Kristo SIIMER </t>
  </si>
  <si>
    <t xml:space="preserve">Mart VŠIVTSEV </t>
  </si>
  <si>
    <t xml:space="preserve">Kristers SLAVENS </t>
  </si>
  <si>
    <t xml:space="preserve">Ilvars BISENIEKS </t>
  </si>
  <si>
    <t xml:space="preserve">Latvia/Madonas BJSS     </t>
  </si>
  <si>
    <t xml:space="preserve">Karl VIIDEBAUM </t>
  </si>
  <si>
    <t>Nikita ROMANOV</t>
  </si>
  <si>
    <t>Maksim FOMIN</t>
  </si>
  <si>
    <t>Ruslan PUKŠTO</t>
  </si>
  <si>
    <t>Aksels BRESME</t>
  </si>
  <si>
    <t xml:space="preserve">Marten AOLAID </t>
  </si>
  <si>
    <t xml:space="preserve">Klaus Mark KOLPAKOV </t>
  </si>
  <si>
    <t>Valentin KAZNACENKO</t>
  </si>
  <si>
    <t xml:space="preserve">Egert AALDE </t>
  </si>
  <si>
    <t>Nikita OSIPOVS</t>
  </si>
  <si>
    <t xml:space="preserve">Alvis ŠKEPS </t>
  </si>
  <si>
    <t>Ernest LOKTEVS</t>
  </si>
  <si>
    <t xml:space="preserve">Jüri UHA </t>
  </si>
  <si>
    <t xml:space="preserve">Mihkel UNT </t>
  </si>
  <si>
    <t xml:space="preserve">Tarvi SIKK </t>
  </si>
  <si>
    <t xml:space="preserve">Martin REMMELG </t>
  </si>
  <si>
    <t xml:space="preserve">Roland LESSING </t>
  </si>
  <si>
    <t>Kalev ERMITS</t>
  </si>
  <si>
    <t>Roberts SLOTINŠ</t>
  </si>
  <si>
    <t xml:space="preserve">Johan TALIHÄRM </t>
  </si>
  <si>
    <t xml:space="preserve">Marko KOPPA </t>
  </si>
  <si>
    <t xml:space="preserve">Rene ZAHKNA </t>
  </si>
  <si>
    <t xml:space="preserve">Hans-Kristen ROOTALU </t>
  </si>
  <si>
    <t xml:space="preserve">Heiki KANISTIK </t>
  </si>
  <si>
    <t>Peasekretär: Silva Hinnobert</t>
  </si>
  <si>
    <t>VIITSTART RULLIDEL     PURSUIT ROLLER SKIS</t>
  </si>
  <si>
    <t>DNF</t>
  </si>
  <si>
    <t>DNS</t>
  </si>
  <si>
    <t>*</t>
  </si>
  <si>
    <t>* läbimata trahviringi eest + 2 minutit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</si>
</sst>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/d/yy\ h:mm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hh:mm:ss"/>
    <numFmt numFmtId="170" formatCode="h:mm:ss;@"/>
    <numFmt numFmtId="171" formatCode="[$-F400]h:mm:ss\ AM/PM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[$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10"/>
      <name val="Arial"/>
      <family val="2"/>
    </font>
    <font>
      <sz val="11"/>
      <color indexed="63"/>
      <name val="Calibri"/>
      <family val="2"/>
    </font>
    <font>
      <sz val="2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Arial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3" applyNumberFormat="0" applyAlignment="0" applyProtection="0"/>
    <xf numFmtId="0" fontId="1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0" fillId="24" borderId="5" applyNumberFormat="0" applyFont="0" applyAlignment="0" applyProtection="0"/>
    <xf numFmtId="0" fontId="42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0" borderId="9" applyNumberFormat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1" fontId="0" fillId="0" borderId="0" xfId="0" applyNumberFormat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6" fontId="0" fillId="0" borderId="0" xfId="0" applyNumberForma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25" fillId="0" borderId="10" xfId="0" applyFont="1" applyBorder="1" applyAlignment="1">
      <alignment horizontal="center"/>
    </xf>
    <xf numFmtId="21" fontId="25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21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 horizontal="center"/>
    </xf>
    <xf numFmtId="21" fontId="25" fillId="0" borderId="0" xfId="0" applyNumberFormat="1" applyFont="1" applyAlignment="1">
      <alignment horizontal="center"/>
    </xf>
    <xf numFmtId="21" fontId="33" fillId="0" borderId="10" xfId="0" applyNumberFormat="1" applyFont="1" applyBorder="1" applyAlignment="1">
      <alignment horizontal="center"/>
    </xf>
    <xf numFmtId="21" fontId="25" fillId="0" borderId="0" xfId="0" applyNumberFormat="1" applyFont="1" applyAlignment="1">
      <alignment/>
    </xf>
    <xf numFmtId="21" fontId="25" fillId="0" borderId="0" xfId="0" applyNumberFormat="1" applyFont="1" applyBorder="1" applyAlignment="1">
      <alignment horizontal="center"/>
    </xf>
    <xf numFmtId="21" fontId="33" fillId="0" borderId="0" xfId="0" applyNumberFormat="1" applyFont="1" applyAlignment="1">
      <alignment horizontal="center"/>
    </xf>
    <xf numFmtId="21" fontId="25" fillId="0" borderId="11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21" fontId="33" fillId="0" borderId="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1" fontId="25" fillId="0" borderId="0" xfId="53" applyNumberFormat="1" applyFont="1" applyBorder="1" applyAlignment="1">
      <alignment horizontal="center"/>
      <protection/>
    </xf>
    <xf numFmtId="0" fontId="25" fillId="0" borderId="0" xfId="53" applyFont="1" applyBorder="1" applyAlignment="1">
      <alignment horizontal="center"/>
      <protection/>
    </xf>
    <xf numFmtId="21" fontId="25" fillId="0" borderId="0" xfId="53" applyNumberFormat="1" applyFont="1" applyBorder="1" applyAlignment="1">
      <alignment horizontal="center"/>
      <protection/>
    </xf>
    <xf numFmtId="0" fontId="25" fillId="0" borderId="12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25" fillId="0" borderId="0" xfId="52" applyFont="1" applyBorder="1">
      <alignment/>
      <protection/>
    </xf>
    <xf numFmtId="0" fontId="25" fillId="0" borderId="0" xfId="52" applyFont="1" applyBorder="1" applyAlignment="1">
      <alignment horizontal="center"/>
      <protection/>
    </xf>
    <xf numFmtId="1" fontId="25" fillId="0" borderId="0" xfId="0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169" fontId="25" fillId="0" borderId="14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0" xfId="52" applyFont="1" applyBorder="1" applyAlignment="1">
      <alignment horizontal="left"/>
      <protection/>
    </xf>
    <xf numFmtId="20" fontId="25" fillId="0" borderId="0" xfId="52" applyNumberFormat="1" applyFont="1" applyBorder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/>
    </xf>
    <xf numFmtId="21" fontId="33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25" fillId="0" borderId="15" xfId="0" applyFont="1" applyBorder="1" applyAlignment="1">
      <alignment/>
    </xf>
    <xf numFmtId="20" fontId="25" fillId="0" borderId="0" xfId="52" applyNumberFormat="1" applyFont="1" applyFill="1" applyBorder="1" applyAlignment="1">
      <alignment horizontal="left"/>
      <protection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/>
    </xf>
    <xf numFmtId="20" fontId="25" fillId="0" borderId="0" xfId="48" applyNumberFormat="1" applyFont="1" applyFill="1" applyBorder="1">
      <alignment/>
      <protection/>
    </xf>
    <xf numFmtId="0" fontId="25" fillId="0" borderId="0" xfId="48" applyFont="1" applyBorder="1" applyAlignment="1">
      <alignment horizontal="center"/>
      <protection/>
    </xf>
    <xf numFmtId="0" fontId="25" fillId="0" borderId="0" xfId="48" applyFont="1" applyBorder="1">
      <alignment/>
      <protection/>
    </xf>
    <xf numFmtId="0" fontId="3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21" fontId="28" fillId="0" borderId="0" xfId="0" applyNumberFormat="1" applyFont="1" applyAlignment="1">
      <alignment horizontal="center"/>
    </xf>
    <xf numFmtId="20" fontId="28" fillId="0" borderId="0" xfId="0" applyNumberFormat="1" applyFont="1" applyBorder="1" applyAlignment="1">
      <alignment horizontal="center"/>
    </xf>
    <xf numFmtId="0" fontId="25" fillId="0" borderId="0" xfId="48" applyFont="1" applyFill="1" applyBorder="1">
      <alignment/>
      <protection/>
    </xf>
    <xf numFmtId="46" fontId="28" fillId="0" borderId="16" xfId="0" applyNumberFormat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20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46" fontId="25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1" fontId="5" fillId="0" borderId="0" xfId="0" applyNumberFormat="1" applyFont="1" applyAlignment="1">
      <alignment/>
    </xf>
    <xf numFmtId="0" fontId="3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1" fontId="5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21" fontId="33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8" fillId="0" borderId="16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21" fontId="28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2" xfId="0" applyFont="1" applyBorder="1" applyAlignment="1">
      <alignment horizontal="left"/>
    </xf>
    <xf numFmtId="20" fontId="25" fillId="0" borderId="10" xfId="0" applyNumberFormat="1" applyFont="1" applyFill="1" applyBorder="1" applyAlignment="1">
      <alignment/>
    </xf>
    <xf numFmtId="49" fontId="26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26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2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25" fillId="0" borderId="2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25" fillId="0" borderId="19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170" fontId="25" fillId="0" borderId="11" xfId="0" applyNumberFormat="1" applyFont="1" applyFill="1" applyBorder="1" applyAlignment="1">
      <alignment horizontal="center"/>
    </xf>
    <xf numFmtId="0" fontId="25" fillId="0" borderId="21" xfId="0" applyFont="1" applyBorder="1" applyAlignment="1">
      <alignment/>
    </xf>
    <xf numFmtId="20" fontId="25" fillId="0" borderId="10" xfId="0" applyNumberFormat="1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0" xfId="48" applyFont="1" applyFill="1" applyBorder="1" applyAlignment="1">
      <alignment horizontal="center"/>
      <protection/>
    </xf>
    <xf numFmtId="20" fontId="25" fillId="0" borderId="0" xfId="48" applyNumberFormat="1" applyFont="1" applyFill="1" applyBorder="1" applyAlignment="1">
      <alignment horizontal="left"/>
      <protection/>
    </xf>
    <xf numFmtId="21" fontId="25" fillId="0" borderId="0" xfId="0" applyNumberFormat="1" applyFont="1" applyFill="1" applyBorder="1" applyAlignment="1">
      <alignment horizontal="center"/>
    </xf>
    <xf numFmtId="20" fontId="25" fillId="0" borderId="21" xfId="0" applyNumberFormat="1" applyFont="1" applyFill="1" applyBorder="1" applyAlignment="1">
      <alignment/>
    </xf>
    <xf numFmtId="170" fontId="0" fillId="0" borderId="0" xfId="0" applyNumberFormat="1" applyBorder="1" applyAlignment="1">
      <alignment horizontal="center"/>
    </xf>
    <xf numFmtId="0" fontId="25" fillId="0" borderId="12" xfId="0" applyFont="1" applyFill="1" applyBorder="1" applyAlignment="1">
      <alignment/>
    </xf>
    <xf numFmtId="49" fontId="25" fillId="0" borderId="0" xfId="0" applyNumberFormat="1" applyFont="1" applyBorder="1" applyAlignment="1">
      <alignment horizontal="center"/>
    </xf>
    <xf numFmtId="170" fontId="25" fillId="0" borderId="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0" fontId="5" fillId="0" borderId="10" xfId="0" applyNumberFormat="1" applyFont="1" applyBorder="1" applyAlignment="1">
      <alignment horizontal="center"/>
    </xf>
    <xf numFmtId="170" fontId="2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70" fontId="25" fillId="0" borderId="0" xfId="0" applyNumberFormat="1" applyFont="1" applyBorder="1" applyAlignment="1">
      <alignment horizontal="center"/>
    </xf>
    <xf numFmtId="21" fontId="25" fillId="0" borderId="11" xfId="0" applyNumberFormat="1" applyFont="1" applyFill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1" fontId="25" fillId="0" borderId="19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" fontId="25" fillId="0" borderId="15" xfId="0" applyNumberFormat="1" applyFont="1" applyBorder="1" applyAlignment="1">
      <alignment horizontal="center"/>
    </xf>
    <xf numFmtId="1" fontId="25" fillId="0" borderId="15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21" fontId="25" fillId="0" borderId="10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33" fillId="0" borderId="12" xfId="47" applyFont="1" applyFill="1" applyBorder="1">
      <alignment/>
      <protection/>
    </xf>
    <xf numFmtId="0" fontId="25" fillId="0" borderId="12" xfId="0" applyFont="1" applyBorder="1" applyAlignment="1">
      <alignment horizontal="justify" vertical="center" wrapText="1"/>
    </xf>
    <xf numFmtId="0" fontId="33" fillId="0" borderId="12" xfId="47" applyFont="1" applyBorder="1">
      <alignment/>
      <protection/>
    </xf>
    <xf numFmtId="0" fontId="25" fillId="0" borderId="12" xfId="47" applyFont="1" applyBorder="1">
      <alignment/>
      <protection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33" fillId="0" borderId="0" xfId="47" applyFont="1" applyBorder="1">
      <alignment/>
      <protection/>
    </xf>
    <xf numFmtId="0" fontId="25" fillId="0" borderId="15" xfId="0" applyFont="1" applyBorder="1" applyAlignment="1">
      <alignment horizontal="justify" vertical="center" wrapText="1"/>
    </xf>
    <xf numFmtId="0" fontId="25" fillId="0" borderId="12" xfId="0" applyFont="1" applyFill="1" applyBorder="1" applyAlignment="1">
      <alignment/>
    </xf>
    <xf numFmtId="0" fontId="0" fillId="0" borderId="10" xfId="0" applyBorder="1" applyAlignment="1">
      <alignment/>
    </xf>
    <xf numFmtId="21" fontId="0" fillId="0" borderId="0" xfId="0" applyNumberFormat="1" applyBorder="1" applyAlignment="1">
      <alignment horizontal="center"/>
    </xf>
    <xf numFmtId="21" fontId="0" fillId="0" borderId="0" xfId="0" applyNumberFormat="1" applyAlignment="1">
      <alignment/>
    </xf>
    <xf numFmtId="21" fontId="0" fillId="0" borderId="12" xfId="0" applyNumberFormat="1" applyBorder="1" applyAlignment="1">
      <alignment horizontal="center"/>
    </xf>
    <xf numFmtId="0" fontId="51" fillId="0" borderId="12" xfId="0" applyFont="1" applyBorder="1" applyAlignment="1">
      <alignment vertical="center" wrapText="1"/>
    </xf>
    <xf numFmtId="0" fontId="25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20" fontId="25" fillId="0" borderId="0" xfId="0" applyNumberFormat="1" applyFont="1" applyBorder="1" applyAlignment="1">
      <alignment/>
    </xf>
    <xf numFmtId="21" fontId="5" fillId="0" borderId="10" xfId="0" applyNumberFormat="1" applyFont="1" applyBorder="1" applyAlignment="1">
      <alignment/>
    </xf>
    <xf numFmtId="21" fontId="25" fillId="33" borderId="10" xfId="0" applyNumberFormat="1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52" fillId="0" borderId="12" xfId="0" applyFont="1" applyBorder="1" applyAlignment="1">
      <alignment/>
    </xf>
    <xf numFmtId="0" fontId="28" fillId="0" borderId="2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5" fillId="0" borderId="23" xfId="0" applyFont="1" applyBorder="1" applyAlignment="1">
      <alignment horizontal="left"/>
    </xf>
    <xf numFmtId="0" fontId="32" fillId="0" borderId="0" xfId="0" applyFont="1" applyAlignment="1">
      <alignment horizontal="center"/>
    </xf>
  </cellXfs>
  <cellStyles count="5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Excel Built-in Normal" xfId="34"/>
    <cellStyle name="Halb" xfId="35"/>
    <cellStyle name="Hea" xfId="36"/>
    <cellStyle name="Hoiatuse tekst" xfId="37"/>
    <cellStyle name="Hyperlink" xfId="38"/>
    <cellStyle name="Kokku" xfId="39"/>
    <cellStyle name="Comma" xfId="40"/>
    <cellStyle name="Comma [0]" xfId="41"/>
    <cellStyle name="Kontrolli lahtrit" xfId="42"/>
    <cellStyle name="Followed Hyperlink" xfId="43"/>
    <cellStyle name="Lingitud lahter" xfId="44"/>
    <cellStyle name="Märkus" xfId="45"/>
    <cellStyle name="Neutraalne" xfId="46"/>
    <cellStyle name="Normaallaad 2" xfId="47"/>
    <cellStyle name="Normaallaad 3" xfId="48"/>
    <cellStyle name="Normaallaad 3 2" xfId="49"/>
    <cellStyle name="Normaallaad 4" xfId="50"/>
    <cellStyle name="Normal 2" xfId="51"/>
    <cellStyle name="Normal 2 2" xfId="52"/>
    <cellStyle name="Normal_Sheet1" xfId="53"/>
    <cellStyle name="Pealkiri" xfId="54"/>
    <cellStyle name="Pealkiri 1" xfId="55"/>
    <cellStyle name="Pealkiri 2" xfId="56"/>
    <cellStyle name="Pealkiri 3" xfId="57"/>
    <cellStyle name="Pealkiri 4" xfId="58"/>
    <cellStyle name="Percent" xfId="59"/>
    <cellStyle name="Rõhk1" xfId="60"/>
    <cellStyle name="Rõhk2" xfId="61"/>
    <cellStyle name="Rõhk3" xfId="62"/>
    <cellStyle name="Rõhk4" xfId="63"/>
    <cellStyle name="Rõhk5" xfId="64"/>
    <cellStyle name="Rõhk6" xfId="65"/>
    <cellStyle name="Selgitav tekst" xfId="66"/>
    <cellStyle name="Sisestus" xfId="67"/>
    <cellStyle name="Currency" xfId="68"/>
    <cellStyle name="Currency [0]" xfId="69"/>
    <cellStyle name="Väljund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114300</xdr:rowOff>
    </xdr:from>
    <xdr:to>
      <xdr:col>5</xdr:col>
      <xdr:colOff>228600</xdr:colOff>
      <xdr:row>5</xdr:row>
      <xdr:rowOff>0</xdr:rowOff>
    </xdr:to>
    <xdr:pic>
      <xdr:nvPicPr>
        <xdr:cNvPr id="1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14300"/>
          <a:ext cx="2019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134</xdr:row>
      <xdr:rowOff>0</xdr:rowOff>
    </xdr:from>
    <xdr:ext cx="914400" cy="1152525"/>
    <xdr:sp>
      <xdr:nvSpPr>
        <xdr:cNvPr id="2" name="AutoShape 2048" descr="Pildiotsingu postimees logo tulemus"/>
        <xdr:cNvSpPr>
          <a:spLocks noChangeAspect="1"/>
        </xdr:cNvSpPr>
      </xdr:nvSpPr>
      <xdr:spPr>
        <a:xfrm>
          <a:off x="5638800" y="26308050"/>
          <a:ext cx="9144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0</xdr:rowOff>
    </xdr:from>
    <xdr:ext cx="304800" cy="276225"/>
    <xdr:sp>
      <xdr:nvSpPr>
        <xdr:cNvPr id="3" name="AutoShape 2056" descr="data:image/jpeg;base64,/9j/4AAQSkZJRgABAQAAAQABAAD/2wCEAAkGBxMTEhUREhMUFhUTGRgYFRgYGBcXGhodGBoWFxYbFxUYHSggGholHRYYIjEhKCwrLi4vGB8zODMsNygtLisBCgoKDg0OGxAQGzImICQtLS8vOCwsNCwsNDQsLDQsLDQsLyw0LCwsLywsLCw0LCwsLCwsLCwvLCwsLCwsLCwsLP/AABEIAG8BxAMBEQACEQEDEQH/xAAbAAACAwEBAQAAAAAAAAAAAAAABwQFBgMCAf/EAEUQAAEDAQMGCgcHBAEEAwAAAAEAAgMRBAUhBgcSMUFxEyIyUWFygZGhsTM0UnOywdEUFkJTkqLCI2KCwyRUY/DxFdLh/8QAGwEBAAMBAQEBAAAAAAAAAAAAAAQFBgMCAQf/xAA4EQABAwIDBAgGAgMAAgMAAAAAAQIDBBEFMXESIUGBEzIzUVJhscEUFTSRodEi8CNy4UJDJFPx/9oADAMBAAIRAxEAPwB4oAQAgBACAEAIAQAgBACAEAIAQAgBACAEAIAQAgBACAEAIAQAgBACAEAIAQAgBACAEAIAQAgBACAEAIAQAgBACAEAIAQAgBACAEAIAQAgBACAEAIAQAgBACAEAIAQAgBACAEAIAQAgBACAEAIAQAgBAc+HbWmk2vNUL7sr3Hnbb3nRfD0CAEAIAQAgBACAEAIAQAgBACAEAIAQAgBACAEAIAQAgBACAEAIAQAgBACAyWcG8poWRGF5ZpOcHEdAFBXvVhh8TJHO20uU+L1EsLWrGtr3MT957X/ANQ/w+itPhIfChQ/MarxqH3ntf8A1D/D6J8JD4UHzGq8akiyXzeEteDkmfo0roitK6q0HQV4fBTM6yIh1jrK2TqKq6IePvPbWOo6Z4I1hwFe0EVX34SByXRp5+Y1bFsrl5oXV1ZwJAQLQwOb7TBR3aCaHwUaXDWrvjX7k6nxxyLaVLp5Zm8sFujmYJInBzTtHkRsPQqmSN0btlybzQxTMlaj2LdCQvB0BACAEAIAQAgBACAEAIAQAgIN93i2zwvlcdQ4o53HkjvXWCJZXo1CPVTpBEr1/qiksl5zmVhM0uL2147tpHStC+GNGL/FMu4x8VTMsrbuXNOPmOlZk3Aq8sr8nfPJFpOYxji0MBIrTa6muuvuV/R08bY0da6qZHEqyZ0zmXsibrGaqpxVX4mpyJvyds8cGk58choWkk0wJq3mpTdSqr62njWNX2sqFxhdZMkzY73Rf7uGgqI1YIAQAgBACAEAIAQAgBACAEAIAQAgBACAEAIAQAgBACAEAIAQAgBACAEBytVmZI0skaHNOsFemvc1btXeeHxte3Zcl0EhbYw2R7Rqa5wG4EgLUsW7UUwcrUa9zU4KpxXo5m7zW67Ruj/2KpxTJvP2NDgOcnL3Omc6xNpFMBxqlhPOKVFd1D3r5hki3czhmesdibZsnHIwCtzOF3kpfjrNMCT/AE3kCQdHtbwotXTpMzzTIn4fWLTyp4Vz/fIbzTXEbVnDaH1AQ7wvSGAVlkazmBOJ3N1ldI4XyL/FLnGaoihS8jrFFLl5ZAcOEd0hv1IUtMOmXuK92M0yZXXkS7DlfZJDThNAn2xo+Jw8VzfQzM32vodosUppFttW13F601xGIUQsEW59QHwlAUFvyxskRLdMvI16A0h+rUpkdDM9L2tqV0uKU0a22r6bz7d+WFklOjp6BPtjRH6tXivklDMxL2voIcUppFttW13Ei98o7PZy0SOxcKgNGlhzmmpeIaWSXqodaiuhgVEeufdvJl13jHaIxLESWmoxFDUYGoXOWJ0Ttl2Z2gnZMzbZkU16ZaWaLSa0uke0kUaKCowNXH/9UmKglfvXchCnxaCK6JvVO4X1/X9LanVkNGjksGofU9KuIKdkKWbmZurrZKl13ZcEK+yuAe0nUHNJ7CF2el2qhGiVEeir3oOO7L+s87iyKTScBUihGGraFm5aeSNLuQ20FZDMuzG66mbv23XZaHHhXHTbhptDgcOyh7VNgjq4k/im4rKubD51/mu9OKXKH/4+7a+tS06nz0VL6Sq8Cfcr+gw//wCxft/w0eTdqu2J4ZA4mR/FDnBxJ6KkUHZRQqllU9t35IWdFJQxuRsS/wAl77mmvO8orOzTldotJ0RgTiammHQCoMUT5V2WoWk9RHA3akWyFV987H+af0u+ikfAT9xE+a0vi/AffOx/mn9LvonwE/cPmtL4vwWl13pFaGl8TtIA0OBGOB1Heo8sL4ls9CVBURzt2o1uhHvLKCzQHRklaHeyOM7tA1dq9xU0sm9qHOetghWz3b/yQIst7GTTTcOktNF2XD50TL8kduL0qrba/Bf2edr2h7HBzTqINQe0KG5qtWyoWLHtem01boebXamRtL5HtY0bXGg/9r6xjnrZqXPkkjI27T1shQTZc2RpoHPd0hpp40UxMPmXh+SudjFMi2uq8iwurKKz2g6Mcg0vZdxT2A6+xcZaWWLe5NxJgroJ1sx2/wCxaqOSwQEe222OJunK9rG85NO7nK9sjc9bNS5zklZEm09bIZ205e2Vpo0SP6WtAH7iFMbh0y52QrH41TtWyXXRP3Y+QZfWVxo4St6S0H4SV9dhsqZWUMxqnVd905fo0N33jFM3Sie1420OI3jWFDkifGtnJYsop45UuxbkpczqCA8TStaC5zg1o1kkADeSvqIqrZDy5yNS7lshnbblxZGGgc6TqNw73UCmsw+Z2e7UrZcXpmbkVV0I0ecGzE0LJh0kN+Tl7XDZe9DkmN06rkv4/Ze3XflntGEUgJ9k4O/ScVElp5IushYQVkM/Udv/ACWK4kkCgKC35YWSIlunpka9AaXjqUuOhmel7W1K+bFKaNbK66+W8+WDLGySnR0ywn2xoj9WpfZKGZiXtfQ+Q4rTSLa9tdxKvbKKz2fREjsX1IDRpYDbhqXOKlklvspkdaiuhgttrn3byVdV5x2iPhYjVtSMRQgjWCFzlidE7ZcdoKhk7Nti7iYuZ2BACAEAjrz9NL13/EVqYuomiGBn7V2q+pGXQ5G7zW67Ruj/ANiqcUybz9jQ4DnJy9ydnO9BH7z+LlywztF0O+O9i3X2Fsrsy4IBwZG2rhLHETraNA/4HRHgAs5WM2ZnJz+5tcNk6SmYvlb7biHlllL9maI46GV4/SMeMRz8wXSjpOlXadkhwxLEPh27LOsv4FfaJ3PcXvcXOOsk1KvWtRqWRDJvkc9205bqarJvIz7RDw0khYHV0AADgMKmvTsUCpr+ifsNS/eXFFhPTx9I91r5GcvWwOglfC7EsNKjaNYPcVNikSRiPTiVdRCsMixrwLTJnKeSzODSS6InjNONOlnMejao9TSNlS6bl/uZMocRfTusu9v9yGvZp2va17DVrgCDzgqgc1WqqKa9j0e1HNyUxGca+3NIsrCRUaUhG0GtG7tp7FaYdTov+R3IocZq3NtC1fNf0YBW5nDU/cecwNmY5ji5odoajQiuB1EqB8wjR6sVOZb/ACeVYkkaqKqpexl3tIJBBBGBBwIpsIU5FvvQqVRUWyjBzYWurJYT+Eh4/wAqg+Q71UYmze13I0eBS3a6Pu3/AHKDK7J91ndwrntcJXuoACCMS7HvUukqUlTZRMkQr8RoXQLtqt9pVM4ppVnuCPSc1vtEDvNF8ctkVT0xu05G94zMlMlH2WV0jpGuBaW0AO0g7dyo6usbMxGohqqDDXU0ivV191jFZU3G6yy0Lg5slXNOrbiCOcYd6s6WoSZl04FDX0bqaTet0XehSqUQSyyb9ag943zXCp7J2hLofqGajRynuX7VDwelolrg8GlRUBwoejjKipZ+hftWvwNXXUnxMWxe1luJ1wphzLSGJVLHxAW1gv8Akhs74Ijol7tJzxrpQCjebVrUeSmbJIj3cCZDWyRQrEzddcyqJridqkENVvmfEBe5L5RvsjnYF8bgasrTjbCObmKiVVKkydylhQV7qZVvvReBBvi+JbS/Tld1Wjkt3D5rrDAyJtmocKmqkqHbT1/RAXYjHpjyCC0kEYgjAg9BXxURUsp9RVRboOTJm8TaLNHK7lEEO3tJaT20r2rNVMXRSq1Db0U6zwNeufHkGUV8tssRkdi44Mb7R+g1lKeBZn7KcxWVbaaPbXPgKS87xkneZJXFxOrmA5mjYFoo4mxt2WoY2eokndtPW/8AeBaZI5PC1vfpOLWRgVpSpJrQCu4qPV1XQIlk3qS8OoUqnLtLZEOeVdw/ZJGtDi5rxVpOvDAg07O9eqWp6dt1Teh5xCi+FeiIt0Urbut8kDxJE4tcO49BG0LtJG2Ruy5CLDO+F6PYtlHFcd5ttELJm4aWscxGBCzc8SxPVqm2pahJ4kkTiSLda2RRulkNGsFSfp07F5YxXuRrc1OksrYmK92SCjyhygltTyXEhg5LAcB0nnd0rQ09M2Fu7PvMbWV0lS7fuTghxyfuo2mdsIOiDUuOugGug516qJkiYrjxR0y1EqR3sXOVuSgsrGyxvc5pOi4OpUE6iCNmCjUlYszla5LKTcQwxKZiPYt043MvFIWkOaSCMQQaEbiFPVEVLKVLXK1botlGxkbfv2qLj+kjoH9NeS6nTTvCz9ZT9C/dkpscNrPiY/5dZM/2U2ca+nN0bNGaaQ0pCMDT8La8xoa9ik4dTov+R3Ig4zVubaFq571F8rgzZqGZETugbMxzHFzQ7Q1GhxFHaqqAuIRpIrFTmW6YPK6JJGql132/6ZmSMtJa4EEGhB1gjWCpyKipdCpc1WrZcze5r7XhND0h47eKfJqqcTZva7kaLApNz4+Zu1UmgBACAEAjrz9NL13/ABFamLqJohgZ+1dqvqRl0ORu81uu0bo/9iqcUybz9jQ4DnJy9ydnO9BH7z+LlywztF0O+O9i3X2Fsrsy4IBnZAzBlhL3clrnk7hQlUVe3ansnkazCXI2k2lyRVF1eVtdNK+V+t5ru5h2CgVzHGkbUanAzE8zppFe7iRl0OQ5MlB/w4OoFmqrtnam4oPpmaC8y+9dk3M+BquaDsE5+pmsX+qdy9DPKYVgwc2l5ktfZnHk8dm44OHfQ9pVPiUNlSRNFNJglQqtWFeG9PczWWzibbNXYWj9rVNoktA0q8UVVqn38vQo1LK8ZWb6/BJH9meePGOJ0s2do8qKkxCn2XdImS+pqcIrEkZ0Ts0y0/4GXGTPDDh4W1lHLaPxjnA2uHiOxKGr2F2Hru9BimH9KnSxp/Lj5/8ASkyCs08VqGlDK1rmua4ljmgbRUkc48VJr3xvi3OS+pBwmOaOo/k1URUW+4tc6Ho4es7yXDC+s7Ql472bNRdq5MySLv8ASx9dvxBeJOouinWDtW6p6jyWVN8L7Ojy4Nz/ADarjC8ncjOY9mzn7GGVqZ8ssm/WoPeN81wqeydoS6H6hmo6CsybgRE3KO8+a1iZH58/rKeF9PIwM3N2QvifK+NrniQtBcK0Aa04A4aycVT4jK9r0ai7rGjwWnjdGr3Nut7fgg5yrIxkkTmNDS9rtKgpWhFPNdcNe5zXIq5HDG42Ne1Wpa6KY1WZRk647O2S0RMeKtc9oI5xXELlO5WxuVO4kUrEfM1rslVBs3pdsJs8kfBs0Qx1AABSgNCOYrPRSvSRHX4mxnp41hc3ZS1lEwtMYYEA1c3nqbes/wA1QYh2y6Ia/B/pU1UxWXF5ma0uAPEiqxvZyj2nyCs6GHo4kXiu8osVqOmnVEybu/Zn1MK03+a7VPvZ/JVGKZt5mjwHJ/L3OGdHlwdV/m1esL6ruRzx7rM5mHVqUBvc19r9NCdmi8fC7+KqMTZ1XcjRYFLufHz/AH7HPOXeZLmWZpwA039JODR2YntC9YbFuWRdEPOOVC3SFNV9jDK1M+afN164Oo/5KBiPY80LbBfqeSmqzjeqf5t+agYd23IuMZ+m5oK5XxkTS5vrVoWsN2SNc3+Q+FQcQZtQ37i1weTZqUTvRU9zjl04m3S12aAH6Gn5r3Qp/gbz9Tniy3q3cvRCgUsrhj5vb8D2fZXnjxjidLebePLcqXEKfZd0iZLmajB6xHs6F2aZaf8ADtlvkzwzeHhb/VbygPxj/wCw/wDNi80NX0a7D8vQ9Yph/TJ0kafyT8/9M9kNZZ4rW0uhla1zXNcSxwAFKipIwxAUyufG+FbOT7ldhUU0dSl2qiKiou4ZyojVAgBACAR15+ml67/iK1MXUTRDAz9q7VfUjLocjd5rddo3R/7FU4pk3n7GhwHOTl7k7Od6CP3n8XLlhnaLod8d7FuvsLZXZlwQG/mrBcwGoygd0jtL4aqoT/JW6e3/AE0jrw4Yid/uv6MArczYIBy5K+pwe7as1Vds7U3FB9MzQXeX3rsm5nwNVxQdgnP1M1i/1S6J6GeU0rC7yLtGhbIT7RLT/kCPOh7FFrW7UDifhb1bVN8934LHOPYiy0iX8MrR3twI7qHtXHDpNqLZ7iVjUKtnR/BU9DJqwKY7WS0uje2Rho5pqCvL2I9qtdkp7jkdG9HtzQcGTt9MtUQe2gcMHt9k/TmKzdRA6F9ly4G1o6ttTHtJnxLRcCWYnOh6OHrO8laYX1naFFjvZs1F2rkzJIu/0sfXb8QXiTqLop1g7Vuqeo8llTfC+zo8uDc/zarjC8ncjOY9mzn7GGVqZ8ssm/WoPeN81wqeydoS6H6hmo6CsybgRE3KO8+a1iZH58/rKeF9PIy82Xq0nvT8DFR4n2qae6mpwPsHf7eyFZnR5cHVf5tXfC+q7kRce6zNFMOrUoCzya9bg943zXCp7F2hLofqGaoN+8fRSdR3kVnI+umptJuzdoojVqjAAgGdkVPoXcZDqZwrv01PyVFWt2qnZ77Grwx+xRK5eF1+ws3vJJJ1k1PbrV4iWSyGVcqqt1PK+nw3+a7VPvZ/JVGKZt5mjwHJ/L3I+dE/1IB/a/zb9F6wvqu5HPHuszRTEK1KA1ubR3/KeOeM/ExV2JJ/iTUucDX/ADqnl7oU2U9p4S1zO/vIG5vFHgFKpWbMLU8iDXydJUPd5+m4q13Ihp83Xrg6j/koGI9jzQtsF+p5KanOOf8Aif5t+agYd23It8ZX/wCNzQV6vjJFrkq+lsgP94Hfh81HqkvC7QmYetqlmpc5ybEW2hsuyVvi3A+BCjYbJeNW93uTsbh2Zkf3p6GRViUp1stodG9sjDRzSCD0heXNRyK1clPccjo3I5uaDfybvtlqiDxQPbQSN5j9DsWcqadYX24cDaUVY2pj2kz4oWyjkwEAIAQAgEdefppeu/4itTF1E0QwM/au1X1Iy6HI3ea3XaN0f+xVOKZN5+xocBzk5e57znW1tIoAeMCXu6BSgrvx7l8wyNd7+R9x2Vtmx8czAq3M6W2TVzOtUwYBxG0Mh5h9TqCj1M6Qsvx4EyhpFqZUbwTM2mcijbLGwYDTAA3NdRVmG75VVe4vcaXZp0anf7C1V2ZYEA5clfU4PdtWaqu2dqbig+mZoLvL712Tcz4Gq4oOwTn6maxf6pdE9DPKaVhOuJ1LTCf+4z4guU6XidopIpFtOzVPUamVVzi0wFg5beNGekA4bjqVBSz9DJfhxNdX0qVEKt4pvTUTz2kEgihGBHMtGi3MUqKi2U+L6fCyuC932aYSNxGp7fabtG/mXCogSZmyvIlUdU6nkR6ZcdBxWS0tkY2Rhq14BB3rNvarHK1c0NtG9sjUc3JTH50PRw9Z3krLC+s7Qpcd7Nmou1cmZJF3+lj67fiC8SdRdFOsHat1T1Hksqb4X2dHlwbn+bVcYXk7kZzHs2c/YwytTPllk361B7xvmuFT2TtCXQ/UM1HQVmTcCIm5R3nzWsTI/Pn9ZTwvp5GXmy9Wk96fgYqPE+1TT3U1OB9g7/b2QrM6PLg6r/Nq74X1XciLj3WZoph1alAWeTXrcHvG+a4VPYu0JdD9QzVBv3j6KTqO8is5H101NpN2btFEatUYAEAwbkdS55erKO/D5qnnS9Y3kaSlW2Gu5i+VwZsEBv8ANdqn3s/kqjFM28zR4Dk/l7lNnBtwktRa01ETQztxLvOnYpOHxq2K68d5BxiZJKjZT/x3GZU4qjb5s7CdOScjitboDpJIJ7gB3qrxORNlGcy+wOFdp0q5WsY62urI887nHxKsWbmpoUsy3kcvmpxXs5mnzdeuDqP+SgYj2PNC2wX6nkpb5zrcKRQA41L3dGxvfV3co+GR9Z/ImY7MlmxJqvt7mBVuZ0v8h7CZbWwgYRcdx3avGih10iMhXz3FjhUKyVKLwTeMXKe6BaYHR/iHGYf7hq7Dq7VTU03RSI7hxNNXUqVEKs48NROyMLSWkUIJBHMRgQtIioqXQxLmq1bKeV9PhY3Dez7NKJW6tT2+03aN/MuM8KTM2VJVJVOp5EenPzHHY7U2VjZGGrXgEHf81mnsVjlauaG2jkbIxHtyU7LyewQAgBAI68/TS9d/xFamLqJohgZ+1dqvqRl0ORZXNZbTJpfZuEwpp6DtHXXRriK6iuEz4m26S3MlUsVQ+/Q387LYlHJa2uNTC8k6y5zfEly5/GQIm5x2XDaty3Vq31Qt7szfyuIM72sbtDeM4/IeKjy4kxE/glyZBgkireVbJ5b1N5dd2x2dgjibojbtJPOTtKqZZXSu2nKaGCnjgZsMSyGbzmM/47DzSDxa5TcMX/IuhV44l4EXzForwywIBy5K+pwe7as1Vds7U3FB9MzQXeX3rsm5nwNVxQdgnP1M1i/1S6J6GeU0rCxydj0rVCP+43wNfkuNQtonL5EqibtVDE80HSswbkX2cDJ6hNriGB9KBsOx27n7+dXGH1N/8TuRnMXobL07Of7/AGYZWpnwQG+za3qePZnHVx4/5jxB71UYlDlImimiwSpVbwrqnuds6Ho4es7yXnC+s7Q6Y72bNRdq5MySLv8ASx9dvxBeJOouinWDtW6p6jyWVN8L7Ojy4Nz/ADarjC8ncjOY9mzn7GGVqZ8ssm/WoPeN81wqeydoS6H6hmo6CsybgRE3KO8+a1iZH58/rKeF9PIy82Xq0nvT8DFR4n2qae6mpwPsHf7eyFZnR5cHVf5tXfC+q7kRce6zNFMOrUoCzya9bg943zXCp7F2hLofqGaoN+8fRSdR3kVnI+umptJuzdoojVqjAAgGDcjK3PKP7ZT3Y/JU862rG8jSUqXw12jhfK4M2CAurlv91milZGOPLo0d7IANSBtOKizUySvarskJ1LXOp43NZmvHuKZzqmpxJ1qUQVW+9S+yeyWmtJBILItryNfUB179SiVFYyJLZr/cyxo8NlqFuu5vf+hp2GxMhjbFGKNaKAeZJ2lUD5HPdtOzNdFEyJiMYlkQSdtbSR45nOHiVp2LdqaGEmS0jk81OK9nMtMnb2+zSmXR0joODRsqaUr0KPUQ9MzZvxJdFU/DyK+19ykK22t8r3SSGrnGpP05gurGNY1GtyOEsrpXq9671JdzXHNaXUjaabXnBo3n5DFc5qhkSXcv7O1NRy1C2Ym7v4DVuC5WWWPg2Yk4vcdbj8h0KgqJ3TO2lNfSUjKZmy3mpZrgSjA5wMntdriHvQPj+vfzq3w+p/8AU7l+jPYxQ/8AvZz/AH+zBq2M6CA3ebW9cXWVxwNXx/yA8+9VOJQ5SJopocEqc4V1T3N+qg0QIAQAgEdefppeu/4itTF1E0QwM/au1X1Iy6HI3ea3XaN0f+xVOKZN5+xocBzk5e5v1UGiBACAz2Xlm07HJTWwtf3EA+BKmUDtmdPPcV2Kxq+ldbhZf7yFMtCY0EA5clfU4PdtWaqu2dqbig+mZoLvL712Tcz4Gq4oOwTn6maxf6pdE9DPKaVhosgbLp2xh2Rhzz3aI8XDuUKvfswqnfuLPCIlfUovddRrOeBrICoLXNeqomYPYHAggEOFCNYIKIqot0CojksuQpMrbiNlmwrwb6mM83O3ePKi0NJUdMzfmmZjcRo1p5N3VXL9FEpZXlpkvaTHa4XD2w07ncU+aj1TNqFyeRLoJOjqGL52++42GdD0cPWd5KuwvrO0LvHezZqLtXJmSRd/pY+u34gvEnUXRTrB2rdU9R5LKm+F9nR5cG5/m1XGF5O5Gcx7NnP2MMrUz5ZZN+tQe8b5rhU9k7Ql0P1DNR0FZk3AiJuUd581rEyPz5/WU8L6eRl5svVpPen4GKjxPtU091NTgfYO/wBvZCszo8uDqv8ANq74X1XciLj3WZoph1alAWeTXrcHvG+a4VPYu0JdD9QzVBv3j6KTqO8is5H101NpN2btFEatUYAEAz8iIQ+7yw6nmRp7aj5qirnbNRfusazC2I+j2V43QWcsZa4tOtpIO8YFXiLdLoZRzVaqtXgeF9PhaZPXI+1SaDTQNFXuOwbtpPMo9RUNhbdSXR0bql+ym5EzUY905I2aGh0OEcPxPo7ubqCpZa2WTjZPI09PhlPDvtdfM85XZQmyNZoMDi8nWSAAKc29faSmSdVuuR8xCuWla3ZS6qQclsr32mbgXxtbVpILSdnOCutVRNiZtIpwoMUdUS9G5tt3AxWVdl4O1zN2FxcNzuMPPwVpSv24Wr5ehQ4hH0dS9PO/33lSpBDJN3WF80jYoxVzjQcw5yegBeJJGxtVzuB1ghdM9GMzUZF0ZD2eKhl/qu6cG9jdvbVUk2ISP3N3J+TUU2Dwx73/AMl/H2LS/rwFks7pGMadHRDW8kYkDZsC4QRLPJsqpLq50pYFe1MuGRlrsy9kfLHG+Jmi9zWktLqjSIFcd6ny4c1rFci5FTBjT3yNa5qWVbG9c4DWQFU2uaBVRMz44AihoQde0EFN6KFRFQUuV9wmyy8UHgn4sPNztO7yWho6jpmb80zMdiVF8PJu6q5fooVLK4ssm7SY7VC8e20Hc7inwK4VLdqJyeRKoZFZUMXz9dw6FmTcggBACAR15+ml67/iK1MXUTRDAz9q7VfUjLocjd5rddo3R/7FU4pk3n7GhwHOTl7m/VQaIEAIDnaIQ9rmOxDgQdxwK+tcrVRUPL2o5qtXJRJ3nYXQSvifrYabxsI6CFqIpEkYjk4mEnhdDIsbuBFXQ4jkyUP/AA4OoFmqvtnam3oPpmaC7y7cDbZabNAdzGq5oEtAnP1M1iyotU7l6GfUwrRm5u7qMcJmcONNTR6g1d5JO6io8Rm237CcPU1eDUyxxLI7N3oUWcyzEWhkmx7KdrSa+BClYY68at7lK/HI7TNf3p6HrIHKDg3fZpXcR5/pk/hcdm4+e9fK+m2k6RuaZn3CK7Yd0L13Llr/ANNnlNdYtFnfH+IDSYeZwxHfq7VW00yxSI77l5XU6Twq3jmmomlpTDk644y60QtG2RnxBcp1tG5fJTvStV07ETvT1NtnQ9HD1neSq8L6ztC/x3s2ai7VyZkkXf6WPrt+ILxJ1F0U6wdq3VPUeSypvhfZ0eXBuf5tVxheTuRnMezZz9jDK1M+WWTfrUHvG+a4VPZO0JdD9QzUdBWZNwIiblHefNaxMj8+f1lPC+nkZebL1aT3p+Bio8T7VNPdTU4H2Dv9vZCszo8uDqv82rvhfVdyIuPdZmimHVqUBZ5Netwe8b5rhU9i7Ql0P1DNUG/ePopOo7yKzkfXTU2k3Zu0URq1RgAQDVzeept6z/NUGIdsuiGvwf6VNVMjl9dJitBlA4k3G3O/EPn2lWFBNtx7K5oU2L0yxTbaZO9eJmFPKk3ma6QVnbt4h7BpDwr4qpxRF/iupocBVLvTju9zfKoNELXOVbQ6dkQx4JuO9x1dwHervDY1SNXLx9jL43KjpWsTgnqe82dhJmfN+FjdEb3U8gPEL5iciIxGd59wOFVkdJwRLfcm5yrpJDbS0cniybq8U95I7QuWGzWvGuqEjG6ZVRJm8Ny+wv1cGbNJm+kAtja7WuA30r8ioOIIqwryLTB3IlSl+KKNZUBrzHZy7aGwMhrxnuBp0Nr8yFZYbGqyK7uQpcblRIUZxVfQyORthMtriGyMiR25hBHjQdqsayTYhXz3fcpcMhWWpb5b/sXGc6z0mik2PYR2tOPxBRsMddit7lJuOstI13enp/8ApzyCyg4J/wBnkP8ATeeKScGu+QPmvtfTbbdtuaHnCK7o3dE9dy5eS/8ATcZR3YLRZ3xnXSrDzOAOj9NxKq6aZYpEd9y/radJ4VYufDUTJC0xhiVdEZdPE0bZGfEFzmW0bl8lO9M1XTMRO9PUd6yxvAQAgM7ltfMlmha6Kmk92jUitMCagc6mUUDZXqjuBW4nVvp4kVmarYVMjySXE1JJJPScStAiWSyGPcquW6nlfT4WNyXzLZXl8RGIo4EVBHSuM8DJks4lUtXJTO2mDhu608LFHLSnCMa6nNpAGnis3IzYere5TawydJG1/eiL9yQvB0BACAzmV+TQtTQ9lBMwYHY4eyfkVNpKtYVsuSlZiOHpUt2m9ZPz5CutdlfE4skaWuGsH/zEK+Y9r0u1boZKSJ8btl6WU0Nx5ZSWeLgdBrwK6BJIpXGmGsVUOehbK/avYs6XFnwR9Ha/cZ612l0j3SPNXPJJPSVMY1GNRqZIVkkjpHq92amoyUyQfK4SztLYxiGnAv7NjfNQKuuaxNlm9fQt8Pwt0io+VLN7u/8A4MtrQBQYAalRmpRLGQzmWbSs7JB+B9DucCPMN71ZYY+0it70KXHI7wo5OC+ouIo3ONGgk8wBJ8FdKqJmZhrXOWzUuXtnyxtbI+C0gaCgLm1cNmv61UR1DC521b9FgzFaljNi/wB8/wC6mfUwrTcZvbhcX/apBRrQeDrtJwLtwFe9VWIVKW6NvMv8HonbXTvTdw/ZbZx7GX2Zr2ivBOqdxFCe+ij4c9Gy2XihMxqJXwI5OCixV6ZQ9RvIIcNYII7MQvipdLH1rlaqKg2MkcovtbXBzdF8dNKhqHVriObVqWfq6XoFSy7lNjh1f8U1bpZUMBlXfT7TMdIANjLmsA5q6yefAK3padImbuJnMQq3VEm/JLohSKUQDtY7S6N7ZG00mEOFdVQvL2o9qtXie4pFjej25oMW3ZVvFgZaQwCSVxYNoaRpjSodfJ1dKpWUbVqFjVdybzTS4k9KNsyJvcttM9/4FqSrwyx8QGvzeXu5kv2agLJSXdIIbr6cBqVbiEKOZ0nFC6waqc2ToeC7ydnQgP8ARk2cZp34EeR7lywtyfybod8eYv8AB3DehglbmeO1ktDo3tkbymEOG8Yry9qOarV4nuORY3o9uaDksdoNosofShljrTXQuCzT29FLbuU3Eb1mgR3iT1EvIwtJaRQgkEcxGBWmRUVLoYVzVaqop5X0+G6za3q7SdZTQtoXtO0GoqOkGqqcShSySccjQYJUuusK5ZobS9rtZaInRSDA6jtB2EdKrIpXRO2ml5UU7J41Y/IVN/ZOzWVx0hpM2PAwO/2T0FaCCqZMm7PuMhV0EtOu9Lp3/wById1XlJZ5BLEaOGBriCNoI5l1libK3ZccaeofA/bZmaO1ZwJ3NoxjGE/ixdTcDgoLcNjRbqqqWcmOSubZrURSkuu6p7XIdEE1NXyO1Cusk8/QpUs0cDd/JCBBTTVcm7mo2bnuxlnibEzUNZ2knWSs/NK6V6ucbGmp2wRpG0lTwte0scAWuBBB1EHWubXK1bodXNRyK1yblFflNkjJAS+IF8WvDFzehw2jpV7TVrZEs7cplK7C3wqro0u38p/e8zkEzmOD2EhzSC0jYRqU5zUcllKtj3Mcjm5oa1ucKfRpwcZdTlY9+iq75ZHfNbFymOS7NtlLmfkdaLZNWjpJHcwwA2dDWhTESOBnchXKs9XLfNV/vIZuStwCyR0NDI/F7h4NHQFRVVSszvJMjVUFElMyy9Zcyuzk2XSszZNsbx3OwPjRdsNfaVW96EbGo9qBHdy+otYonONGguPMASe4K8VUTeplWtVy2aly+suWFrjZwWkDQUBc2rhs17adNVEdQwudtW+xYsxWpjZsX++f91M+SphWm0zfXC50gtUgIYz0dfxE4VHQAe/cqvEKlEb0bc1zL3B6Jyv6ZybkyGKqY0wIAQEa32COZuhKwPaDUA8/OF7jkdGt2rY5SwxypsvS6Ff91bH+Q3931Xb4yfxEf5dTeBA+6tj/ACG/u+qfGT+IfLqbwIH3Vsf5Df3fVPjJ/EPl1N4ELaKMNaGtADWgAAagBgAFHVVVbqTGtRqIiZIe18PoIAQAgI1tsEUw0ZY2vGzSANNx2L2yR7Fu1bHKWGOVLPai6lO/Iqxk14Mjc9w+akpXzpx/BCXCaVVvs/lSbYMnrNCQWQtqNTjxiNxdqXKSplf1nHeKhgi3tal/uWi4EsEBHt1jZMx0UjdJrtY8Rivcb3MdtNzOcsTJWKx6XRSDdWTlns7+EiYQ6lKlzjgdesrrLVSypsuXcR4KGCB21Gm/U9Xlk/ZpzWSJpd7Q4ru0jWvkdTLHuap6mooJt727/spHsmSVkjOkIgT/AHEuHcTRe31szksrvsco8MpmLdG/feXYCik8+PYCCCAQcCDiDvC+ott6HxURUspUfdWx/kM8fqpHxk/iIfy6m8CB91bH+Q3931T4yfxD5dTeBCZd10wwVMMYZpUrSuNNWveuckz5OutztDTRQ36NtrkWTJiyOJcYG1JJOvWde1e0q5kSyOOS0FMq3ViHn7q2P8hv7vqvvxk/iPny6m8CB91bH+Q3931T4yfxD5dTeBCVJctndE2ExN4Npq1uwHHEdOJ714SeRHbaLvOq0sKsSNWpZOBF+6tj/Ib+76r38ZP4jl8upvAgfdWx/kN/d9U+Mn8Q+XU3gQ7WO4LNE8SRxNa4ajjhXDaV5fUyvTZc7cdI6OCN20xqIpMttjZKwxyNDmnWD0alyY9zF2mrZTtJEyRuy9LoVv3Vsf5Df3fVd/jJ/ERfl1N4ED7q2P8AIb+76p8ZP4h8upvAha2eFrGhjAA1ooANgCjucrlupLa1GNRrckIFryes0ry98LS46ziK76LsyplYlmu3EeSigkdtOalzj91bH+Q3931Xr4yfxHj5dTeBCTYLks8LtOKJrXEUqK6u3cvElRJIlnLc6xUkMTtpjbKWC4kg+OaCKEVB2FL2PipfcpTWrJSyPxMLR1as8G4KU2smbk777yFJhtM/Nn23ehzgyPsbTXgq9ZznDuJX11dOv/keWYXStW+z995dQwtYA1jQ1o1BoAA3AKK5yuW6k5rGtSzUsh0Xw9AgBAVduydsspJfCyp1kDRPaW0qu7KqVmTiJLQ08u9zE9CHHkZYwa8ETve4juquq1868fwcUwmlRb7P5UuLHYo4hoxMawf2gCu/nUZ8jnrdy3JscLI0sxETQkLwdDhbrIyVjopBpNdgR4jxC9se5jkc3M5yxNlYrHpdFK+68mrNZ38JEwh1CKlzjSuulSustVLI3Zcu4jwUEELttib9TpeVwWefGSJpd7Q4rv1DEr5HUyx9VT1NRQTb3t3/AJItlyRscZ0hECf7iXDuJovb62ZyW2vsco8MpWLdG/feXgFMAopPPqAEAIAQAgBACAEAIAQAgBACAEAIAQAgBACAEAIAQAgBACAEAIAQAgBACAEAIAQAgBACAEAIAQAgBACAEAIAQAgBACAEAIAQAgBACAEAIAQAgP/Z"/>
        <xdr:cNvSpPr>
          <a:spLocks noChangeAspect="1"/>
        </xdr:cNvSpPr>
      </xdr:nvSpPr>
      <xdr:spPr>
        <a:xfrm>
          <a:off x="5638800" y="263080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0</xdr:rowOff>
    </xdr:from>
    <xdr:ext cx="304800" cy="276225"/>
    <xdr:sp>
      <xdr:nvSpPr>
        <xdr:cNvPr id="4" name="AutoShape 2058" descr="data:image/jpeg;base64,/9j/4AAQSkZJRgABAQAAAQABAAD/2wCEAAkGBxMTEhUREhMUFhUTGRgYFRgYGBcXGhodGBoWFxYbFxUYHSggGholHRYYIjEhKCwrLi4vGB8zODMsNygtLisBCgoKDg0OGxAQGzImICQtLS8vOCwsNCwsNDQsLDQsLDQsLyw0LCwsLywsLCw0LCwsLCwsLCwvLCwsLCwsLCwsLP/AABEIAG8BxAMBEQACEQEDEQH/xAAbAAACAwEBAQAAAAAAAAAAAAAABwQFBgMCAf/EAEUQAAEDAQMGCgcHBAEEAwAAAAEAAgMRBAUhBgcSMUFxEyIyUWFygZGhsTM0UnOywdEUFkJTkqLCI2KCwyRUY/DxFdLh/8QAGwEBAAMBAQEBAAAAAAAAAAAAAAQFBgMCAQf/xAA4EQABAwIDBAgGAgMAAgMAAAAAAQIDBBEFMXESIUGBEzIzUVJhscEUFTSRodEi8CNy4UJDJFPx/9oADAMBAAIRAxEAPwB4oAQAgBACAEAIAQAgBACAEAIAQAgBACAEAIAQAgBACAEAIAQAgBACAEAIAQAgBACAEAIAQAgBACAEAIAQAgBACAEAIAQAgBACAEAIAQAgBACAEAIAQAgBACAEAIAQAgBACAEAIAQAgBACAEAIAQAgBAc+HbWmk2vNUL7sr3Hnbb3nRfD0CAEAIAQAgBACAEAIAQAgBACAEAIAQAgBACAEAIAQAgBACAEAIAQAgBACAyWcG8poWRGF5ZpOcHEdAFBXvVhh8TJHO20uU+L1EsLWrGtr3MT957X/ANQ/w+itPhIfChQ/MarxqH3ntf8A1D/D6J8JD4UHzGq8akiyXzeEteDkmfo0roitK6q0HQV4fBTM6yIh1jrK2TqKq6IePvPbWOo6Z4I1hwFe0EVX34SByXRp5+Y1bFsrl5oXV1ZwJAQLQwOb7TBR3aCaHwUaXDWrvjX7k6nxxyLaVLp5Zm8sFujmYJInBzTtHkRsPQqmSN0btlybzQxTMlaj2LdCQvB0BACAEAIAQAgBACAEAIAQAgIN93i2zwvlcdQ4o53HkjvXWCJZXo1CPVTpBEr1/qiksl5zmVhM0uL2147tpHStC+GNGL/FMu4x8VTMsrbuXNOPmOlZk3Aq8sr8nfPJFpOYxji0MBIrTa6muuvuV/R08bY0da6qZHEqyZ0zmXsibrGaqpxVX4mpyJvyds8cGk58choWkk0wJq3mpTdSqr62njWNX2sqFxhdZMkzY73Rf7uGgqI1YIAQAgBACAEAIAQAgBACAEAIAQAgBACAEAIAQAgBACAEAIAQAgBACAEBytVmZI0skaHNOsFemvc1btXeeHxte3Zcl0EhbYw2R7Rqa5wG4EgLUsW7UUwcrUa9zU4KpxXo5m7zW67Ruj/2KpxTJvP2NDgOcnL3Omc6xNpFMBxqlhPOKVFd1D3r5hki3czhmesdibZsnHIwCtzOF3kpfjrNMCT/AE3kCQdHtbwotXTpMzzTIn4fWLTyp4Vz/fIbzTXEbVnDaH1AQ7wvSGAVlkazmBOJ3N1ldI4XyL/FLnGaoihS8jrFFLl5ZAcOEd0hv1IUtMOmXuK92M0yZXXkS7DlfZJDThNAn2xo+Jw8VzfQzM32vodosUppFttW13F601xGIUQsEW59QHwlAUFvyxskRLdMvI16A0h+rUpkdDM9L2tqV0uKU0a22r6bz7d+WFklOjp6BPtjRH6tXivklDMxL2voIcUppFttW13Ei98o7PZy0SOxcKgNGlhzmmpeIaWSXqodaiuhgVEeufdvJl13jHaIxLESWmoxFDUYGoXOWJ0Ttl2Z2gnZMzbZkU16ZaWaLSa0uke0kUaKCowNXH/9UmKglfvXchCnxaCK6JvVO4X1/X9LanVkNGjksGofU9KuIKdkKWbmZurrZKl13ZcEK+yuAe0nUHNJ7CF2el2qhGiVEeir3oOO7L+s87iyKTScBUihGGraFm5aeSNLuQ20FZDMuzG66mbv23XZaHHhXHTbhptDgcOyh7VNgjq4k/im4rKubD51/mu9OKXKH/4+7a+tS06nz0VL6Sq8Cfcr+gw//wCxft/w0eTdqu2J4ZA4mR/FDnBxJ6KkUHZRQqllU9t35IWdFJQxuRsS/wAl77mmvO8orOzTldotJ0RgTiammHQCoMUT5V2WoWk9RHA3akWyFV987H+af0u+ikfAT9xE+a0vi/AffOx/mn9LvonwE/cPmtL4vwWl13pFaGl8TtIA0OBGOB1Heo8sL4ls9CVBURzt2o1uhHvLKCzQHRklaHeyOM7tA1dq9xU0sm9qHOetghWz3b/yQIst7GTTTcOktNF2XD50TL8kduL0qrba/Bf2edr2h7HBzTqINQe0KG5qtWyoWLHtem01boebXamRtL5HtY0bXGg/9r6xjnrZqXPkkjI27T1shQTZc2RpoHPd0hpp40UxMPmXh+SudjFMi2uq8iwurKKz2g6Mcg0vZdxT2A6+xcZaWWLe5NxJgroJ1sx2/wCxaqOSwQEe222OJunK9rG85NO7nK9sjc9bNS5zklZEm09bIZ205e2Vpo0SP6WtAH7iFMbh0y52QrH41TtWyXXRP3Y+QZfWVxo4St6S0H4SV9dhsqZWUMxqnVd905fo0N33jFM3Sie1420OI3jWFDkifGtnJYsop45UuxbkpczqCA8TStaC5zg1o1kkADeSvqIqrZDy5yNS7lshnbblxZGGgc6TqNw73UCmsw+Z2e7UrZcXpmbkVV0I0ecGzE0LJh0kN+Tl7XDZe9DkmN06rkv4/Ze3XflntGEUgJ9k4O/ScVElp5IushYQVkM/Udv/ACWK4kkCgKC35YWSIlunpka9AaXjqUuOhmel7W1K+bFKaNbK66+W8+WDLGySnR0ywn2xoj9WpfZKGZiXtfQ+Q4rTSLa9tdxKvbKKz2fREjsX1IDRpYDbhqXOKlklvspkdaiuhgttrn3byVdV5x2iPhYjVtSMRQgjWCFzlidE7ZcdoKhk7Nti7iYuZ2BACAEAjrz9NL13/EVqYuomiGBn7V2q+pGXQ5G7zW67Ruj/ANiqcUybz9jQ4DnJy9ydnO9BH7z+LlywztF0O+O9i3X2Fsrsy4IBwZG2rhLHETraNA/4HRHgAs5WM2ZnJz+5tcNk6SmYvlb7biHlllL9maI46GV4/SMeMRz8wXSjpOlXadkhwxLEPh27LOsv4FfaJ3PcXvcXOOsk1KvWtRqWRDJvkc9205bqarJvIz7RDw0khYHV0AADgMKmvTsUCpr+ifsNS/eXFFhPTx9I91r5GcvWwOglfC7EsNKjaNYPcVNikSRiPTiVdRCsMixrwLTJnKeSzODSS6InjNONOlnMejao9TSNlS6bl/uZMocRfTusu9v9yGvZp2va17DVrgCDzgqgc1WqqKa9j0e1HNyUxGca+3NIsrCRUaUhG0GtG7tp7FaYdTov+R3IocZq3NtC1fNf0YBW5nDU/cecwNmY5ji5odoajQiuB1EqB8wjR6sVOZb/ACeVYkkaqKqpexl3tIJBBBGBBwIpsIU5FvvQqVRUWyjBzYWurJYT+Eh4/wAqg+Q71UYmze13I0eBS3a6Pu3/AHKDK7J91ndwrntcJXuoACCMS7HvUukqUlTZRMkQr8RoXQLtqt9pVM4ppVnuCPSc1vtEDvNF8ctkVT0xu05G94zMlMlH2WV0jpGuBaW0AO0g7dyo6usbMxGohqqDDXU0ivV191jFZU3G6yy0Lg5slXNOrbiCOcYd6s6WoSZl04FDX0bqaTet0XehSqUQSyyb9ag943zXCp7J2hLofqGajRynuX7VDwelolrg8GlRUBwoejjKipZ+hftWvwNXXUnxMWxe1luJ1wphzLSGJVLHxAW1gv8Akhs74Ijol7tJzxrpQCjebVrUeSmbJIj3cCZDWyRQrEzddcyqJridqkENVvmfEBe5L5RvsjnYF8bgasrTjbCObmKiVVKkydylhQV7qZVvvReBBvi+JbS/Tld1Wjkt3D5rrDAyJtmocKmqkqHbT1/RAXYjHpjyCC0kEYgjAg9BXxURUsp9RVRboOTJm8TaLNHK7lEEO3tJaT20r2rNVMXRSq1Db0U6zwNeufHkGUV8tssRkdi44Mb7R+g1lKeBZn7KcxWVbaaPbXPgKS87xkneZJXFxOrmA5mjYFoo4mxt2WoY2eokndtPW/8AeBaZI5PC1vfpOLWRgVpSpJrQCu4qPV1XQIlk3qS8OoUqnLtLZEOeVdw/ZJGtDi5rxVpOvDAg07O9eqWp6dt1Teh5xCi+FeiIt0Urbut8kDxJE4tcO49BG0LtJG2Ruy5CLDO+F6PYtlHFcd5ttELJm4aWscxGBCzc8SxPVqm2pahJ4kkTiSLda2RRulkNGsFSfp07F5YxXuRrc1OksrYmK92SCjyhygltTyXEhg5LAcB0nnd0rQ09M2Fu7PvMbWV0lS7fuTghxyfuo2mdsIOiDUuOugGug516qJkiYrjxR0y1EqR3sXOVuSgsrGyxvc5pOi4OpUE6iCNmCjUlYszla5LKTcQwxKZiPYt043MvFIWkOaSCMQQaEbiFPVEVLKVLXK1botlGxkbfv2qLj+kjoH9NeS6nTTvCz9ZT9C/dkpscNrPiY/5dZM/2U2ca+nN0bNGaaQ0pCMDT8La8xoa9ik4dTov+R3Ig4zVubaFq571F8rgzZqGZETugbMxzHFzQ7Q1GhxFHaqqAuIRpIrFTmW6YPK6JJGql132/6ZmSMtJa4EEGhB1gjWCpyKipdCpc1WrZcze5r7XhND0h47eKfJqqcTZva7kaLApNz4+Zu1UmgBACAEAjrz9NL13/ABFamLqJohgZ+1dqvqRl0ORu81uu0bo/9iqcUybz9jQ4DnJy9ydnO9BH7z+LlywztF0O+O9i3X2Fsrsy4IBnZAzBlhL3clrnk7hQlUVe3ansnkazCXI2k2lyRVF1eVtdNK+V+t5ru5h2CgVzHGkbUanAzE8zppFe7iRl0OQ5MlB/w4OoFmqrtnam4oPpmaC8y+9dk3M+BquaDsE5+pmsX+qdy9DPKYVgwc2l5ktfZnHk8dm44OHfQ9pVPiUNlSRNFNJglQqtWFeG9PczWWzibbNXYWj9rVNoktA0q8UVVqn38vQo1LK8ZWb6/BJH9meePGOJ0s2do8qKkxCn2XdImS+pqcIrEkZ0Ts0y0/4GXGTPDDh4W1lHLaPxjnA2uHiOxKGr2F2Hru9BimH9KnSxp/Lj5/8ASkyCs08VqGlDK1rmua4ljmgbRUkc48VJr3xvi3OS+pBwmOaOo/k1URUW+4tc6Ho4es7yXDC+s7Ql472bNRdq5MySLv8ASx9dvxBeJOouinWDtW6p6jyWVN8L7Ojy4Nz/ADarjC8ncjOY9mzn7GGVqZ8ssm/WoPeN81wqeydoS6H6hmo6CsybgRE3KO8+a1iZH58/rKeF9PIwM3N2QvifK+NrniQtBcK0Aa04A4aycVT4jK9r0ai7rGjwWnjdGr3Nut7fgg5yrIxkkTmNDS9rtKgpWhFPNdcNe5zXIq5HDG42Ne1Wpa6KY1WZRk647O2S0RMeKtc9oI5xXELlO5WxuVO4kUrEfM1rslVBs3pdsJs8kfBs0Qx1AABSgNCOYrPRSvSRHX4mxnp41hc3ZS1lEwtMYYEA1c3nqbes/wA1QYh2y6Ia/B/pU1UxWXF5ma0uAPEiqxvZyj2nyCs6GHo4kXiu8osVqOmnVEybu/Zn1MK03+a7VPvZ/JVGKZt5mjwHJ/L3OGdHlwdV/m1esL6ruRzx7rM5mHVqUBvc19r9NCdmi8fC7+KqMTZ1XcjRYFLufHz/AH7HPOXeZLmWZpwA039JODR2YntC9YbFuWRdEPOOVC3SFNV9jDK1M+afN164Oo/5KBiPY80LbBfqeSmqzjeqf5t+agYd23IuMZ+m5oK5XxkTS5vrVoWsN2SNc3+Q+FQcQZtQ37i1weTZqUTvRU9zjl04m3S12aAH6Gn5r3Qp/gbz9Tniy3q3cvRCgUsrhj5vb8D2fZXnjxjidLebePLcqXEKfZd0iZLmajB6xHs6F2aZaf8ADtlvkzwzeHhb/VbygPxj/wCw/wDNi80NX0a7D8vQ9Yph/TJ0kafyT8/9M9kNZZ4rW0uhla1zXNcSxwAFKipIwxAUyufG+FbOT7ldhUU0dSl2qiKiou4ZyojVAgBACAR15+ml67/iK1MXUTRDAz9q7VfUjLocjd5rddo3R/7FU4pk3n7GhwHOTl7k7Od6CP3n8XLlhnaLod8d7FuvsLZXZlwQG/mrBcwGoygd0jtL4aqoT/JW6e3/AE0jrw4Yid/uv6MArczYIBy5K+pwe7as1Vds7U3FB9MzQXeX3rsm5nwNVxQdgnP1M1i/1S6J6GeU0rC7yLtGhbIT7RLT/kCPOh7FFrW7UDifhb1bVN8934LHOPYiy0iX8MrR3twI7qHtXHDpNqLZ7iVjUKtnR/BU9DJqwKY7WS0uje2Rho5pqCvL2I9qtdkp7jkdG9HtzQcGTt9MtUQe2gcMHt9k/TmKzdRA6F9ly4G1o6ttTHtJnxLRcCWYnOh6OHrO8laYX1naFFjvZs1F2rkzJIu/0sfXb8QXiTqLop1g7Vuqeo8llTfC+zo8uDc/zarjC8ncjOY9mzn7GGVqZ8ssm/WoPeN81wqeydoS6H6hmo6CsybgRE3KO8+a1iZH58/rKeF9PIy82Xq0nvT8DFR4n2qae6mpwPsHf7eyFZnR5cHVf5tXfC+q7kRce6zNFMOrUoCzya9bg943zXCp7F2hLofqGaoN+8fRSdR3kVnI+umptJuzdoojVqjAAgGdkVPoXcZDqZwrv01PyVFWt2qnZ77Grwx+xRK5eF1+ws3vJJJ1k1PbrV4iWSyGVcqqt1PK+nw3+a7VPvZ/JVGKZt5mjwHJ/L3I+dE/1IB/a/zb9F6wvqu5HPHuszRTEK1KA1ubR3/KeOeM/ExV2JJ/iTUucDX/ADqnl7oU2U9p4S1zO/vIG5vFHgFKpWbMLU8iDXydJUPd5+m4q13Ihp83Xrg6j/koGI9jzQtsF+p5KanOOf8Aif5t+agYd23It8ZX/wCNzQV6vjJFrkq+lsgP94Hfh81HqkvC7QmYetqlmpc5ybEW2hsuyVvi3A+BCjYbJeNW93uTsbh2Zkf3p6GRViUp1stodG9sjDRzSCD0heXNRyK1clPccjo3I5uaDfybvtlqiDxQPbQSN5j9DsWcqadYX24cDaUVY2pj2kz4oWyjkwEAIAQAgEdefppeu/4itTF1E0QwM/au1X1Iy6HI3ea3XaN0f+xVOKZN5+xocBzk5e57znW1tIoAeMCXu6BSgrvx7l8wyNd7+R9x2Vtmx8czAq3M6W2TVzOtUwYBxG0Mh5h9TqCj1M6Qsvx4EyhpFqZUbwTM2mcijbLGwYDTAA3NdRVmG75VVe4vcaXZp0anf7C1V2ZYEA5clfU4PdtWaqu2dqbig+mZoLvL712Tcz4Gq4oOwTn6maxf6pdE9DPKaVhOuJ1LTCf+4z4guU6XidopIpFtOzVPUamVVzi0wFg5beNGekA4bjqVBSz9DJfhxNdX0qVEKt4pvTUTz2kEgihGBHMtGi3MUqKi2U+L6fCyuC932aYSNxGp7fabtG/mXCogSZmyvIlUdU6nkR6ZcdBxWS0tkY2Rhq14BB3rNvarHK1c0NtG9sjUc3JTH50PRw9Z3krLC+s7Qpcd7Nmou1cmZJF3+lj67fiC8SdRdFOsHat1T1Hksqb4X2dHlwbn+bVcYXk7kZzHs2c/YwytTPllk361B7xvmuFT2TtCXQ/UM1HQVmTcCIm5R3nzWsTI/Pn9ZTwvp5GXmy9Wk96fgYqPE+1TT3U1OB9g7/b2QrM6PLg6r/Nq74X1XciLj3WZoph1alAWeTXrcHvG+a4VPYu0JdD9QzVBv3j6KTqO8is5H101NpN2btFEatUYAEAwbkdS55erKO/D5qnnS9Y3kaSlW2Gu5i+VwZsEBv8ANdqn3s/kqjFM28zR4Dk/l7lNnBtwktRa01ETQztxLvOnYpOHxq2K68d5BxiZJKjZT/x3GZU4qjb5s7CdOScjitboDpJIJ7gB3qrxORNlGcy+wOFdp0q5WsY62urI887nHxKsWbmpoUsy3kcvmpxXs5mnzdeuDqP+SgYj2PNC2wX6nkpb5zrcKRQA41L3dGxvfV3co+GR9Z/ImY7MlmxJqvt7mBVuZ0v8h7CZbWwgYRcdx3avGih10iMhXz3FjhUKyVKLwTeMXKe6BaYHR/iHGYf7hq7Dq7VTU03RSI7hxNNXUqVEKs48NROyMLSWkUIJBHMRgQtIioqXQxLmq1bKeV9PhY3Dez7NKJW6tT2+03aN/MuM8KTM2VJVJVOp5EenPzHHY7U2VjZGGrXgEHf81mnsVjlauaG2jkbIxHtyU7LyewQAgBAI68/TS9d/xFamLqJohgZ+1dqvqRl0ORZXNZbTJpfZuEwpp6DtHXXRriK6iuEz4m26S3MlUsVQ+/Q387LYlHJa2uNTC8k6y5zfEly5/GQIm5x2XDaty3Vq31Qt7szfyuIM72sbtDeM4/IeKjy4kxE/glyZBgkireVbJ5b1N5dd2x2dgjibojbtJPOTtKqZZXSu2nKaGCnjgZsMSyGbzmM/47DzSDxa5TcMX/IuhV44l4EXzForwywIBy5K+pwe7as1Vds7U3FB9MzQXeX3rsm5nwNVxQdgnP1M1i/1S6J6GeU0rCxydj0rVCP+43wNfkuNQtonL5EqibtVDE80HSswbkX2cDJ6hNriGB9KBsOx27n7+dXGH1N/8TuRnMXobL07Of7/AGYZWpnwQG+za3qePZnHVx4/5jxB71UYlDlImimiwSpVbwrqnuds6Ho4es7yXnC+s7Q6Y72bNRdq5MySLv8ASx9dvxBeJOouinWDtW6p6jyWVN8L7Ojy4Nz/ADarjC8ncjOY9mzn7GGVqZ8ssm/WoPeN81wqeydoS6H6hmo6CsybgRE3KO8+a1iZH58/rKeF9PIy82Xq0nvT8DFR4n2qae6mpwPsHf7eyFZnR5cHVf5tXfC+q7kRce6zNFMOrUoCzya9bg943zXCp7F2hLofqGaoN+8fRSdR3kVnI+umptJuzdoojVqjAAgGDcjK3PKP7ZT3Y/JU862rG8jSUqXw12jhfK4M2CAurlv91milZGOPLo0d7IANSBtOKizUySvarskJ1LXOp43NZmvHuKZzqmpxJ1qUQVW+9S+yeyWmtJBILItryNfUB179SiVFYyJLZr/cyxo8NlqFuu5vf+hp2GxMhjbFGKNaKAeZJ2lUD5HPdtOzNdFEyJiMYlkQSdtbSR45nOHiVp2LdqaGEmS0jk81OK9nMtMnb2+zSmXR0joODRsqaUr0KPUQ9MzZvxJdFU/DyK+19ykK22t8r3SSGrnGpP05gurGNY1GtyOEsrpXq9671JdzXHNaXUjaabXnBo3n5DFc5qhkSXcv7O1NRy1C2Ym7v4DVuC5WWWPg2Yk4vcdbj8h0KgqJ3TO2lNfSUjKZmy3mpZrgSjA5wMntdriHvQPj+vfzq3w+p/8AU7l+jPYxQ/8AvZz/AH+zBq2M6CA3ebW9cXWVxwNXx/yA8+9VOJQ5SJopocEqc4V1T3N+qg0QIAQAgEdefppeu/4itTF1E0QwM/au1X1Iy6HI3ea3XaN0f+xVOKZN5+xocBzk5e5v1UGiBACAz2Xlm07HJTWwtf3EA+BKmUDtmdPPcV2Kxq+ldbhZf7yFMtCY0EA5clfU4PdtWaqu2dqbig+mZoLvL712Tcz4Gq4oOwTn6maxf6pdE9DPKaVhosgbLp2xh2Rhzz3aI8XDuUKvfswqnfuLPCIlfUovddRrOeBrICoLXNeqomYPYHAggEOFCNYIKIqot0CojksuQpMrbiNlmwrwb6mM83O3ePKi0NJUdMzfmmZjcRo1p5N3VXL9FEpZXlpkvaTHa4XD2w07ncU+aj1TNqFyeRLoJOjqGL52++42GdD0cPWd5KuwvrO0LvHezZqLtXJmSRd/pY+u34gvEnUXRTrB2rdU9R5LKm+F9nR5cG5/m1XGF5O5Gcx7NnP2MMrUz5ZZN+tQe8b5rhU9k7Ql0P1DNR0FZk3AiJuUd581rEyPz5/WU8L6eRl5svVpPen4GKjxPtU091NTgfYO/wBvZCszo8uDqv8ANq74X1XciLj3WZoph1alAWeTXrcHvG+a4VPYu0JdD9QzVBv3j6KTqO8is5H101NpN2btFEatUYAEAz8iIQ+7yw6nmRp7aj5qirnbNRfusazC2I+j2V43QWcsZa4tOtpIO8YFXiLdLoZRzVaqtXgeF9PhaZPXI+1SaDTQNFXuOwbtpPMo9RUNhbdSXR0bql+ym5EzUY905I2aGh0OEcPxPo7ubqCpZa2WTjZPI09PhlPDvtdfM85XZQmyNZoMDi8nWSAAKc29faSmSdVuuR8xCuWla3ZS6qQclsr32mbgXxtbVpILSdnOCutVRNiZtIpwoMUdUS9G5tt3AxWVdl4O1zN2FxcNzuMPPwVpSv24Wr5ehQ4hH0dS9PO/33lSpBDJN3WF80jYoxVzjQcw5yegBeJJGxtVzuB1ghdM9GMzUZF0ZD2eKhl/qu6cG9jdvbVUk2ISP3N3J+TUU2Dwx73/AMl/H2LS/rwFks7pGMadHRDW8kYkDZsC4QRLPJsqpLq50pYFe1MuGRlrsy9kfLHG+Jmi9zWktLqjSIFcd6ny4c1rFci5FTBjT3yNa5qWVbG9c4DWQFU2uaBVRMz44AihoQde0EFN6KFRFQUuV9wmyy8UHgn4sPNztO7yWho6jpmb80zMdiVF8PJu6q5fooVLK4ssm7SY7VC8e20Hc7inwK4VLdqJyeRKoZFZUMXz9dw6FmTcggBACAR15+ml67/iK1MXUTRDAz9q7VfUjLocjd5rddo3R/7FU4pk3n7GhwHOTl7m/VQaIEAIDnaIQ9rmOxDgQdxwK+tcrVRUPL2o5qtXJRJ3nYXQSvifrYabxsI6CFqIpEkYjk4mEnhdDIsbuBFXQ4jkyUP/AA4OoFmqvtnam3oPpmaC7y7cDbZabNAdzGq5oEtAnP1M1iyotU7l6GfUwrRm5u7qMcJmcONNTR6g1d5JO6io8Rm237CcPU1eDUyxxLI7N3oUWcyzEWhkmx7KdrSa+BClYY68at7lK/HI7TNf3p6HrIHKDg3fZpXcR5/pk/hcdm4+e9fK+m2k6RuaZn3CK7Yd0L13Llr/ANNnlNdYtFnfH+IDSYeZwxHfq7VW00yxSI77l5XU6Twq3jmmomlpTDk644y60QtG2RnxBcp1tG5fJTvStV07ETvT1NtnQ9HD1neSq8L6ztC/x3s2ai7VyZkkXf6WPrt+ILxJ1F0U6wdq3VPUeSypvhfZ0eXBuf5tVxheTuRnMezZz9jDK1M+WWTfrUHvG+a4VPZO0JdD9QzUdBWZNwIiblHefNaxMj8+f1lPC+nkZebL1aT3p+Bio8T7VNPdTU4H2Dv9vZCszo8uDqv82rvhfVdyIuPdZmimHVqUBZ5Netwe8b5rhU9i7Ql0P1DNUG/ePopOo7yKzkfXTU2k3Zu0URq1RgAQDVzeept6z/NUGIdsuiGvwf6VNVMjl9dJitBlA4k3G3O/EPn2lWFBNtx7K5oU2L0yxTbaZO9eJmFPKk3ma6QVnbt4h7BpDwr4qpxRF/iupocBVLvTju9zfKoNELXOVbQ6dkQx4JuO9x1dwHervDY1SNXLx9jL43KjpWsTgnqe82dhJmfN+FjdEb3U8gPEL5iciIxGd59wOFVkdJwRLfcm5yrpJDbS0cniybq8U95I7QuWGzWvGuqEjG6ZVRJm8Ny+wv1cGbNJm+kAtja7WuA30r8ioOIIqwryLTB3IlSl+KKNZUBrzHZy7aGwMhrxnuBp0Nr8yFZYbGqyK7uQpcblRIUZxVfQyORthMtriGyMiR25hBHjQdqsayTYhXz3fcpcMhWWpb5b/sXGc6z0mik2PYR2tOPxBRsMddit7lJuOstI13enp/8ApzyCyg4J/wBnkP8ATeeKScGu+QPmvtfTbbdtuaHnCK7o3dE9dy5eS/8ATcZR3YLRZ3xnXSrDzOAOj9NxKq6aZYpEd9y/radJ4VYufDUTJC0xhiVdEZdPE0bZGfEFzmW0bl8lO9M1XTMRO9PUd6yxvAQAgM7ltfMlmha6Kmk92jUitMCagc6mUUDZXqjuBW4nVvp4kVmarYVMjySXE1JJJPScStAiWSyGPcquW6nlfT4WNyXzLZXl8RGIo4EVBHSuM8DJks4lUtXJTO2mDhu608LFHLSnCMa6nNpAGnis3IzYere5TawydJG1/eiL9yQvB0BACAzmV+TQtTQ9lBMwYHY4eyfkVNpKtYVsuSlZiOHpUt2m9ZPz5CutdlfE4skaWuGsH/zEK+Y9r0u1boZKSJ8btl6WU0Nx5ZSWeLgdBrwK6BJIpXGmGsVUOehbK/avYs6XFnwR9Ha/cZ612l0j3SPNXPJJPSVMY1GNRqZIVkkjpHq92amoyUyQfK4SztLYxiGnAv7NjfNQKuuaxNlm9fQt8Pwt0io+VLN7u/8A4MtrQBQYAalRmpRLGQzmWbSs7JB+B9DucCPMN71ZYY+0it70KXHI7wo5OC+ouIo3ONGgk8wBJ8FdKqJmZhrXOWzUuXtnyxtbI+C0gaCgLm1cNmv61UR1DC521b9FgzFaljNi/wB8/wC6mfUwrTcZvbhcX/apBRrQeDrtJwLtwFe9VWIVKW6NvMv8HonbXTvTdw/ZbZx7GX2Zr2ivBOqdxFCe+ij4c9Gy2XihMxqJXwI5OCixV6ZQ9RvIIcNYII7MQvipdLH1rlaqKg2MkcovtbXBzdF8dNKhqHVriObVqWfq6XoFSy7lNjh1f8U1bpZUMBlXfT7TMdIANjLmsA5q6yefAK3padImbuJnMQq3VEm/JLohSKUQDtY7S6N7ZG00mEOFdVQvL2o9qtXie4pFjej25oMW3ZVvFgZaQwCSVxYNoaRpjSodfJ1dKpWUbVqFjVdybzTS4k9KNsyJvcttM9/4FqSrwyx8QGvzeXu5kv2agLJSXdIIbr6cBqVbiEKOZ0nFC6waqc2ToeC7ydnQgP8ARk2cZp34EeR7lywtyfybod8eYv8AB3DehglbmeO1ktDo3tkbymEOG8Yry9qOarV4nuORY3o9uaDksdoNosofShljrTXQuCzT29FLbuU3Eb1mgR3iT1EvIwtJaRQgkEcxGBWmRUVLoYVzVaqop5X0+G6za3q7SdZTQtoXtO0GoqOkGqqcShSySccjQYJUuusK5ZobS9rtZaInRSDA6jtB2EdKrIpXRO2ml5UU7J41Y/IVN/ZOzWVx0hpM2PAwO/2T0FaCCqZMm7PuMhV0EtOu9Lp3/wById1XlJZ5BLEaOGBriCNoI5l1libK3ZccaeofA/bZmaO1ZwJ3NoxjGE/ixdTcDgoLcNjRbqqqWcmOSubZrURSkuu6p7XIdEE1NXyO1Cusk8/QpUs0cDd/JCBBTTVcm7mo2bnuxlnibEzUNZ2knWSs/NK6V6ucbGmp2wRpG0lTwte0scAWuBBB1EHWubXK1bodXNRyK1yblFflNkjJAS+IF8WvDFzehw2jpV7TVrZEs7cplK7C3wqro0u38p/e8zkEzmOD2EhzSC0jYRqU5zUcllKtj3Mcjm5oa1ucKfRpwcZdTlY9+iq75ZHfNbFymOS7NtlLmfkdaLZNWjpJHcwwA2dDWhTESOBnchXKs9XLfNV/vIZuStwCyR0NDI/F7h4NHQFRVVSszvJMjVUFElMyy9Zcyuzk2XSszZNsbx3OwPjRdsNfaVW96EbGo9qBHdy+otYonONGguPMASe4K8VUTeplWtVy2aly+suWFrjZwWkDQUBc2rhs17adNVEdQwudtW+xYsxWpjZsX++f91M+SphWm0zfXC50gtUgIYz0dfxE4VHQAe/cqvEKlEb0bc1zL3B6Jyv6ZybkyGKqY0wIAQEa32COZuhKwPaDUA8/OF7jkdGt2rY5SwxypsvS6Ff91bH+Q3931Xb4yfxEf5dTeBA+6tj/ACG/u+qfGT+IfLqbwIH3Vsf5Df3fVPjJ/EPl1N4ELaKMNaGtADWgAAagBgAFHVVVbqTGtRqIiZIe18PoIAQAgI1tsEUw0ZY2vGzSANNx2L2yR7Fu1bHKWGOVLPai6lO/Iqxk14Mjc9w+akpXzpx/BCXCaVVvs/lSbYMnrNCQWQtqNTjxiNxdqXKSplf1nHeKhgi3tal/uWi4EsEBHt1jZMx0UjdJrtY8Rivcb3MdtNzOcsTJWKx6XRSDdWTlns7+EiYQ6lKlzjgdesrrLVSypsuXcR4KGCB21Gm/U9Xlk/ZpzWSJpd7Q4ru0jWvkdTLHuap6mooJt727/spHsmSVkjOkIgT/AHEuHcTRe31szksrvsco8MpmLdG/feXYCik8+PYCCCAQcCDiDvC+ott6HxURUspUfdWx/kM8fqpHxk/iIfy6m8CB91bH+Q3931T4yfxD5dTeBCZd10wwVMMYZpUrSuNNWveuckz5OutztDTRQ36NtrkWTJiyOJcYG1JJOvWde1e0q5kSyOOS0FMq3ViHn7q2P8hv7vqvvxk/iPny6m8CB91bH+Q3931T4yfxD5dTeBCVJctndE2ExN4Npq1uwHHEdOJ714SeRHbaLvOq0sKsSNWpZOBF+6tj/Ib+76r38ZP4jl8upvAgfdWx/kN/d9U+Mn8Q+XU3gQ7WO4LNE8SRxNa4ajjhXDaV5fUyvTZc7cdI6OCN20xqIpMttjZKwxyNDmnWD0alyY9zF2mrZTtJEyRuy9LoVv3Vsf5Df3fVd/jJ/ERfl1N4ED7q2P8AIb+76p8ZP4h8upvAha2eFrGhjAA1ooANgCjucrlupLa1GNRrckIFryes0ry98LS46ziK76LsyplYlmu3EeSigkdtOalzj91bH+Q3931Xr4yfxHj5dTeBCTYLks8LtOKJrXEUqK6u3cvElRJIlnLc6xUkMTtpjbKWC4kg+OaCKEVB2FL2PipfcpTWrJSyPxMLR1as8G4KU2smbk777yFJhtM/Nn23ehzgyPsbTXgq9ZznDuJX11dOv/keWYXStW+z995dQwtYA1jQ1o1BoAA3AKK5yuW6k5rGtSzUsh0Xw9AgBAVduydsspJfCyp1kDRPaW0qu7KqVmTiJLQ08u9zE9CHHkZYwa8ETve4juquq1868fwcUwmlRb7P5UuLHYo4hoxMawf2gCu/nUZ8jnrdy3JscLI0sxETQkLwdDhbrIyVjopBpNdgR4jxC9se5jkc3M5yxNlYrHpdFK+68mrNZ38JEwh1CKlzjSuulSustVLI3Zcu4jwUEELttib9TpeVwWefGSJpd7Q4rv1DEr5HUyx9VT1NRQTb3t3/AJItlyRscZ0hECf7iXDuJovb62ZyW2vsco8MpWLdG/feXgFMAopPPqAEAIAQAgBACAEAIAQAgBACAEAIAQAgBACAEAIAQAgBACAEAIAQAgBACAEAIAQAgBACAEAIAQAgBACAEAIAQAgBACAEAIAQAgBACAEAIAQAgP/Z"/>
        <xdr:cNvSpPr>
          <a:spLocks noChangeAspect="1"/>
        </xdr:cNvSpPr>
      </xdr:nvSpPr>
      <xdr:spPr>
        <a:xfrm>
          <a:off x="5638800" y="263080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41"/>
  <sheetViews>
    <sheetView tabSelected="1" workbookViewId="0" topLeftCell="A104">
      <selection activeCell="CE9" sqref="CE9"/>
    </sheetView>
  </sheetViews>
  <sheetFormatPr defaultColWidth="9.140625" defaultRowHeight="12.75"/>
  <cols>
    <col min="1" max="1" width="5.57421875" style="0" customWidth="1"/>
    <col min="2" max="2" width="6.140625" style="0" customWidth="1"/>
    <col min="3" max="3" width="22.7109375" style="13" customWidth="1"/>
    <col min="4" max="4" width="7.57421875" style="1" customWidth="1"/>
    <col min="5" max="5" width="30.57421875" style="0" bestFit="1" customWidth="1"/>
    <col min="6" max="6" width="12.00390625" style="16" customWidth="1"/>
    <col min="7" max="7" width="4.57421875" style="1" customWidth="1"/>
    <col min="8" max="10" width="4.7109375" style="1" customWidth="1"/>
    <col min="11" max="11" width="5.28125" style="1" customWidth="1"/>
    <col min="12" max="12" width="13.28125" style="9" customWidth="1"/>
    <col min="13" max="13" width="9.7109375" style="1" customWidth="1"/>
    <col min="14" max="22" width="0" style="4" hidden="1" customWidth="1"/>
    <col min="23" max="52" width="0" style="0" hidden="1" customWidth="1"/>
    <col min="53" max="53" width="10.57421875" style="1" hidden="1" customWidth="1"/>
    <col min="54" max="54" width="9.8515625" style="0" hidden="1" customWidth="1"/>
    <col min="55" max="56" width="0" style="21" hidden="1" customWidth="1"/>
    <col min="57" max="69" width="0" style="0" hidden="1" customWidth="1"/>
    <col min="70" max="70" width="0" style="117" hidden="1" customWidth="1"/>
    <col min="71" max="77" width="0" style="0" hidden="1" customWidth="1"/>
  </cols>
  <sheetData>
    <row r="1" spans="2:22" ht="15">
      <c r="B1" s="17"/>
      <c r="E1" s="1"/>
      <c r="F1" s="1"/>
      <c r="J1" s="9"/>
      <c r="L1"/>
      <c r="M1"/>
      <c r="N1"/>
      <c r="O1"/>
      <c r="P1"/>
      <c r="Q1"/>
      <c r="R1"/>
      <c r="S1"/>
      <c r="T1"/>
      <c r="U1"/>
      <c r="V1"/>
    </row>
    <row r="2" spans="2:22" ht="15">
      <c r="B2" s="17"/>
      <c r="E2" s="1"/>
      <c r="F2" s="1"/>
      <c r="J2" s="9"/>
      <c r="L2"/>
      <c r="M2"/>
      <c r="N2"/>
      <c r="O2"/>
      <c r="P2"/>
      <c r="Q2"/>
      <c r="R2"/>
      <c r="S2"/>
      <c r="T2"/>
      <c r="U2"/>
      <c r="V2"/>
    </row>
    <row r="3" spans="2:22" ht="15">
      <c r="B3" s="17"/>
      <c r="E3" s="1"/>
      <c r="F3" s="1"/>
      <c r="J3" s="9"/>
      <c r="L3"/>
      <c r="M3"/>
      <c r="N3"/>
      <c r="O3"/>
      <c r="P3"/>
      <c r="Q3"/>
      <c r="R3"/>
      <c r="S3"/>
      <c r="T3"/>
      <c r="U3"/>
      <c r="V3"/>
    </row>
    <row r="4" spans="2:22" ht="15">
      <c r="B4" s="17"/>
      <c r="E4" s="1"/>
      <c r="F4" s="1"/>
      <c r="J4" s="9"/>
      <c r="L4"/>
      <c r="M4"/>
      <c r="N4"/>
      <c r="O4"/>
      <c r="P4"/>
      <c r="Q4"/>
      <c r="R4"/>
      <c r="S4"/>
      <c r="T4"/>
      <c r="U4"/>
      <c r="V4"/>
    </row>
    <row r="5" spans="2:22" ht="15">
      <c r="B5" s="17"/>
      <c r="E5" s="1"/>
      <c r="F5" s="1"/>
      <c r="J5" s="9"/>
      <c r="L5"/>
      <c r="M5"/>
      <c r="N5"/>
      <c r="O5"/>
      <c r="P5"/>
      <c r="Q5"/>
      <c r="R5"/>
      <c r="S5"/>
      <c r="T5"/>
      <c r="U5"/>
      <c r="V5"/>
    </row>
    <row r="6" spans="2:22" ht="31.5">
      <c r="B6" s="17"/>
      <c r="C6" s="194" t="s">
        <v>99</v>
      </c>
      <c r="D6" s="194"/>
      <c r="E6" s="194"/>
      <c r="F6" s="194"/>
      <c r="G6" s="194"/>
      <c r="H6" s="194"/>
      <c r="I6" s="194"/>
      <c r="J6" s="194"/>
      <c r="K6" s="194"/>
      <c r="L6" s="194"/>
      <c r="M6"/>
      <c r="N6"/>
      <c r="O6"/>
      <c r="P6"/>
      <c r="Q6"/>
      <c r="R6"/>
      <c r="S6"/>
      <c r="T6"/>
      <c r="U6"/>
      <c r="V6"/>
    </row>
    <row r="7" spans="2:22" ht="31.5">
      <c r="B7" s="17"/>
      <c r="C7" s="194" t="s">
        <v>101</v>
      </c>
      <c r="D7" s="194"/>
      <c r="E7" s="194"/>
      <c r="F7" s="194"/>
      <c r="G7" s="194"/>
      <c r="H7" s="194"/>
      <c r="I7" s="194"/>
      <c r="J7" s="194"/>
      <c r="K7" s="194"/>
      <c r="L7" s="194"/>
      <c r="M7"/>
      <c r="N7"/>
      <c r="O7"/>
      <c r="P7"/>
      <c r="Q7"/>
      <c r="R7"/>
      <c r="S7"/>
      <c r="T7"/>
      <c r="U7"/>
      <c r="V7"/>
    </row>
    <row r="8" spans="2:22" ht="31.5">
      <c r="B8" s="17"/>
      <c r="C8" s="194" t="s">
        <v>100</v>
      </c>
      <c r="D8" s="194"/>
      <c r="E8" s="194"/>
      <c r="F8" s="194"/>
      <c r="G8" s="194"/>
      <c r="H8" s="194"/>
      <c r="I8" s="194"/>
      <c r="J8" s="194"/>
      <c r="K8" s="194"/>
      <c r="L8" s="194"/>
      <c r="M8"/>
      <c r="N8"/>
      <c r="O8"/>
      <c r="P8"/>
      <c r="Q8"/>
      <c r="R8"/>
      <c r="S8"/>
      <c r="T8"/>
      <c r="U8"/>
      <c r="V8"/>
    </row>
    <row r="9" spans="2:70" s="6" customFormat="1" ht="25.5" customHeight="1">
      <c r="B9" s="18"/>
      <c r="C9" s="160" t="s">
        <v>102</v>
      </c>
      <c r="D9" s="197" t="s">
        <v>196</v>
      </c>
      <c r="E9" s="197"/>
      <c r="F9" s="197"/>
      <c r="G9" s="195" t="s">
        <v>22</v>
      </c>
      <c r="H9" s="195"/>
      <c r="I9" s="195"/>
      <c r="J9" s="195"/>
      <c r="K9" s="195"/>
      <c r="L9" s="195"/>
      <c r="BA9" s="65"/>
      <c r="BC9" s="22"/>
      <c r="BD9" s="22"/>
      <c r="BR9" s="118"/>
    </row>
    <row r="10" spans="1:70" s="37" customFormat="1" ht="15.75">
      <c r="A10" s="75" t="s">
        <v>9</v>
      </c>
      <c r="B10" s="75" t="s">
        <v>34</v>
      </c>
      <c r="C10" s="193"/>
      <c r="D10" s="193"/>
      <c r="E10" s="96" t="s">
        <v>23</v>
      </c>
      <c r="F10" s="96" t="s">
        <v>18</v>
      </c>
      <c r="G10" s="193" t="s">
        <v>17</v>
      </c>
      <c r="H10" s="193"/>
      <c r="I10" s="193"/>
      <c r="J10" s="193"/>
      <c r="K10" s="193"/>
      <c r="L10" s="31"/>
      <c r="M10" s="18"/>
      <c r="N10" s="39"/>
      <c r="O10" s="39"/>
      <c r="P10" s="39"/>
      <c r="Q10" s="39"/>
      <c r="R10" s="39"/>
      <c r="S10" s="39"/>
      <c r="T10" s="39"/>
      <c r="U10" s="39"/>
      <c r="V10" s="39"/>
      <c r="BA10" s="56"/>
      <c r="BR10" s="115"/>
    </row>
    <row r="11" spans="1:70" s="17" customFormat="1" ht="15">
      <c r="A11" s="80" t="s">
        <v>0</v>
      </c>
      <c r="B11" s="80" t="s">
        <v>1</v>
      </c>
      <c r="C11" s="102" t="s">
        <v>2</v>
      </c>
      <c r="D11" s="80" t="s">
        <v>3</v>
      </c>
      <c r="E11" s="80" t="s">
        <v>4</v>
      </c>
      <c r="F11" s="79" t="s">
        <v>19</v>
      </c>
      <c r="G11" s="104" t="s">
        <v>5</v>
      </c>
      <c r="H11" s="104" t="s">
        <v>5</v>
      </c>
      <c r="I11" s="80" t="s">
        <v>7</v>
      </c>
      <c r="J11" s="105" t="s">
        <v>7</v>
      </c>
      <c r="K11" s="105" t="s">
        <v>6</v>
      </c>
      <c r="L11" s="108" t="s">
        <v>8</v>
      </c>
      <c r="M11" s="80" t="s">
        <v>16</v>
      </c>
      <c r="N11" s="28"/>
      <c r="O11" s="28"/>
      <c r="P11" s="28"/>
      <c r="Q11" s="28"/>
      <c r="R11" s="28"/>
      <c r="S11" s="28"/>
      <c r="T11" s="28"/>
      <c r="U11" s="28"/>
      <c r="V11" s="28"/>
      <c r="BA11" s="18"/>
      <c r="BR11" s="116"/>
    </row>
    <row r="12" spans="1:70" s="17" customFormat="1" ht="15">
      <c r="A12" s="97" t="s">
        <v>26</v>
      </c>
      <c r="B12" s="97" t="s">
        <v>27</v>
      </c>
      <c r="C12" s="103" t="s">
        <v>28</v>
      </c>
      <c r="D12" s="97"/>
      <c r="E12" s="97" t="s">
        <v>29</v>
      </c>
      <c r="F12" s="99" t="s">
        <v>32</v>
      </c>
      <c r="G12" s="106" t="s">
        <v>7</v>
      </c>
      <c r="H12" s="106" t="s">
        <v>7</v>
      </c>
      <c r="I12" s="97" t="s">
        <v>30</v>
      </c>
      <c r="J12" s="98" t="s">
        <v>30</v>
      </c>
      <c r="K12" s="107" t="s">
        <v>31</v>
      </c>
      <c r="L12" s="99" t="s">
        <v>32</v>
      </c>
      <c r="M12" s="99" t="s">
        <v>33</v>
      </c>
      <c r="N12" s="28"/>
      <c r="O12" s="28"/>
      <c r="P12" s="28"/>
      <c r="Q12" s="28"/>
      <c r="R12" s="28"/>
      <c r="S12" s="28"/>
      <c r="T12" s="28"/>
      <c r="U12" s="28"/>
      <c r="V12" s="28"/>
      <c r="BA12" s="18"/>
      <c r="BR12" s="116"/>
    </row>
    <row r="13" spans="1:74" s="17" customFormat="1" ht="15">
      <c r="A13" s="24">
        <v>1</v>
      </c>
      <c r="B13" s="24">
        <v>1</v>
      </c>
      <c r="C13" s="113" t="s">
        <v>103</v>
      </c>
      <c r="D13" s="161">
        <v>2001</v>
      </c>
      <c r="E13" s="109" t="s">
        <v>104</v>
      </c>
      <c r="F13" s="130">
        <f aca="true" t="shared" si="0" ref="F13:F18">L13-BV13</f>
        <v>0.018819444444444448</v>
      </c>
      <c r="G13" s="110">
        <v>0</v>
      </c>
      <c r="H13" s="110">
        <v>2</v>
      </c>
      <c r="I13" s="100">
        <v>3</v>
      </c>
      <c r="J13" s="111">
        <v>3</v>
      </c>
      <c r="K13" s="112">
        <f aca="true" t="shared" si="1" ref="K13:K25">SUM(G13:J13)</f>
        <v>8</v>
      </c>
      <c r="L13" s="36">
        <v>0.018819444444444448</v>
      </c>
      <c r="M13" s="36"/>
      <c r="N13" s="53"/>
      <c r="O13" s="53"/>
      <c r="P13" s="34"/>
      <c r="Q13" s="34"/>
      <c r="R13" s="127"/>
      <c r="S13" s="34"/>
      <c r="T13" s="34"/>
      <c r="U13" s="34"/>
      <c r="W13" s="34"/>
      <c r="X13" s="34"/>
      <c r="Y13" s="127"/>
      <c r="Z13" s="34"/>
      <c r="AA13" s="30"/>
      <c r="BA13" s="18"/>
      <c r="BB13" s="34"/>
      <c r="BC13" s="63"/>
      <c r="BD13" s="43"/>
      <c r="BI13" s="63"/>
      <c r="BJ13" s="74"/>
      <c r="BO13" s="182"/>
      <c r="BQ13" s="128" t="s">
        <v>50</v>
      </c>
      <c r="BR13" s="129">
        <v>0.0008564814814814815</v>
      </c>
      <c r="BU13" s="24">
        <v>1</v>
      </c>
      <c r="BV13" s="167">
        <v>0</v>
      </c>
    </row>
    <row r="14" spans="1:74" s="17" customFormat="1" ht="15">
      <c r="A14" s="24">
        <v>2</v>
      </c>
      <c r="B14" s="24">
        <v>6</v>
      </c>
      <c r="C14" s="113" t="s">
        <v>117</v>
      </c>
      <c r="D14" s="24">
        <v>2001</v>
      </c>
      <c r="E14" s="109" t="s">
        <v>104</v>
      </c>
      <c r="F14" s="130">
        <f t="shared" si="0"/>
        <v>0.01886574074074074</v>
      </c>
      <c r="G14" s="110">
        <v>2</v>
      </c>
      <c r="H14" s="110">
        <v>0</v>
      </c>
      <c r="I14" s="100">
        <v>1</v>
      </c>
      <c r="J14" s="111">
        <v>2</v>
      </c>
      <c r="K14" s="112">
        <f t="shared" si="1"/>
        <v>5</v>
      </c>
      <c r="L14" s="36">
        <v>0.020023148148148148</v>
      </c>
      <c r="M14" s="36">
        <f aca="true" t="shared" si="2" ref="M14:M25">L14-"0:27:06"</f>
        <v>0.0012037037037036999</v>
      </c>
      <c r="N14" s="53"/>
      <c r="O14" s="53"/>
      <c r="P14" s="34"/>
      <c r="Q14" s="34"/>
      <c r="R14" s="127"/>
      <c r="S14" s="34"/>
      <c r="T14" s="34"/>
      <c r="U14" s="34"/>
      <c r="W14" s="34"/>
      <c r="X14" s="34"/>
      <c r="Y14" s="127"/>
      <c r="Z14" s="34"/>
      <c r="AA14" s="30"/>
      <c r="BA14" s="18"/>
      <c r="BB14" s="34"/>
      <c r="BC14" s="63"/>
      <c r="BD14" s="43"/>
      <c r="BI14" s="63"/>
      <c r="BJ14" s="63"/>
      <c r="BO14" s="183"/>
      <c r="BQ14" s="128" t="s">
        <v>52</v>
      </c>
      <c r="BR14" s="129">
        <v>0.0015393518518518519</v>
      </c>
      <c r="BU14" s="24">
        <v>6</v>
      </c>
      <c r="BV14" s="167">
        <v>0.0011574074074074073</v>
      </c>
    </row>
    <row r="15" spans="1:74" s="17" customFormat="1" ht="15">
      <c r="A15" s="24">
        <v>3</v>
      </c>
      <c r="B15" s="24">
        <v>7</v>
      </c>
      <c r="C15" s="162" t="s">
        <v>106</v>
      </c>
      <c r="D15" s="24">
        <v>2001</v>
      </c>
      <c r="E15" s="42" t="s">
        <v>107</v>
      </c>
      <c r="F15" s="130">
        <f t="shared" si="0"/>
        <v>0.018819444444444444</v>
      </c>
      <c r="G15" s="110">
        <v>1</v>
      </c>
      <c r="H15" s="110">
        <v>0</v>
      </c>
      <c r="I15" s="100">
        <v>1</v>
      </c>
      <c r="J15" s="111">
        <v>3</v>
      </c>
      <c r="K15" s="112">
        <f t="shared" si="1"/>
        <v>5</v>
      </c>
      <c r="L15" s="150">
        <v>0.020324074074074074</v>
      </c>
      <c r="M15" s="36">
        <f t="shared" si="2"/>
        <v>0.0015046296296296266</v>
      </c>
      <c r="N15" s="28"/>
      <c r="O15" s="28"/>
      <c r="P15" s="28"/>
      <c r="Q15" s="28"/>
      <c r="R15" s="28"/>
      <c r="S15" s="28"/>
      <c r="T15" s="28"/>
      <c r="U15" s="28"/>
      <c r="V15" s="28"/>
      <c r="BA15" s="18"/>
      <c r="BO15" s="183"/>
      <c r="BQ15" s="128"/>
      <c r="BR15" s="129"/>
      <c r="BU15" s="24">
        <v>7</v>
      </c>
      <c r="BV15" s="167">
        <v>0.0015046296296296294</v>
      </c>
    </row>
    <row r="16" spans="1:74" s="17" customFormat="1" ht="15">
      <c r="A16" s="24">
        <v>4</v>
      </c>
      <c r="B16" s="24">
        <v>5</v>
      </c>
      <c r="C16" s="49" t="s">
        <v>105</v>
      </c>
      <c r="D16" s="24">
        <v>2001</v>
      </c>
      <c r="E16" s="42" t="s">
        <v>37</v>
      </c>
      <c r="F16" s="130">
        <f t="shared" si="0"/>
        <v>0.019583333333333335</v>
      </c>
      <c r="G16" s="110">
        <v>1</v>
      </c>
      <c r="H16" s="110">
        <v>1</v>
      </c>
      <c r="I16" s="100">
        <v>3</v>
      </c>
      <c r="J16" s="111">
        <v>4</v>
      </c>
      <c r="K16" s="112">
        <f t="shared" si="1"/>
        <v>9</v>
      </c>
      <c r="L16" s="150">
        <v>0.020613425925925927</v>
      </c>
      <c r="M16" s="36">
        <f t="shared" si="2"/>
        <v>0.0017939814814814797</v>
      </c>
      <c r="N16" s="28"/>
      <c r="O16" s="28"/>
      <c r="P16" s="28"/>
      <c r="Q16" s="28"/>
      <c r="R16" s="28"/>
      <c r="S16" s="28"/>
      <c r="T16" s="28"/>
      <c r="U16" s="28"/>
      <c r="V16" s="28"/>
      <c r="BA16" s="18"/>
      <c r="BO16" s="183"/>
      <c r="BQ16" s="128" t="s">
        <v>44</v>
      </c>
      <c r="BR16" s="129">
        <v>0</v>
      </c>
      <c r="BU16" s="24">
        <v>5</v>
      </c>
      <c r="BV16" s="167">
        <v>0.0010300925925925926</v>
      </c>
    </row>
    <row r="17" spans="1:74" s="17" customFormat="1" ht="15">
      <c r="A17" s="24">
        <v>5</v>
      </c>
      <c r="B17" s="24">
        <v>8</v>
      </c>
      <c r="C17" s="168" t="s">
        <v>118</v>
      </c>
      <c r="D17" s="24">
        <v>2001</v>
      </c>
      <c r="E17" s="42" t="s">
        <v>42</v>
      </c>
      <c r="F17" s="130">
        <f t="shared" si="0"/>
        <v>0.021249999999999995</v>
      </c>
      <c r="G17" s="110">
        <v>2</v>
      </c>
      <c r="H17" s="110">
        <v>4</v>
      </c>
      <c r="I17" s="100">
        <v>3</v>
      </c>
      <c r="J17" s="111">
        <v>2</v>
      </c>
      <c r="K17" s="112">
        <f t="shared" si="1"/>
        <v>11</v>
      </c>
      <c r="L17" s="150">
        <v>0.02344907407407407</v>
      </c>
      <c r="M17" s="36">
        <f t="shared" si="2"/>
        <v>0.0046296296296296224</v>
      </c>
      <c r="N17" s="28"/>
      <c r="O17" s="28"/>
      <c r="P17" s="28"/>
      <c r="Q17" s="28"/>
      <c r="R17" s="28"/>
      <c r="S17" s="28"/>
      <c r="T17" s="28"/>
      <c r="U17" s="28"/>
      <c r="V17" s="28"/>
      <c r="BA17" s="18"/>
      <c r="BO17" s="183"/>
      <c r="BQ17" s="128" t="s">
        <v>45</v>
      </c>
      <c r="BR17" s="129">
        <v>0.0014583333333333334</v>
      </c>
      <c r="BU17" s="24">
        <v>8</v>
      </c>
      <c r="BV17" s="167">
        <v>0.002199074074074074</v>
      </c>
    </row>
    <row r="18" spans="1:74" s="17" customFormat="1" ht="15">
      <c r="A18" s="24">
        <v>6</v>
      </c>
      <c r="B18" s="24">
        <v>9</v>
      </c>
      <c r="C18" s="113" t="s">
        <v>108</v>
      </c>
      <c r="D18" s="24">
        <v>2002</v>
      </c>
      <c r="E18" s="114" t="s">
        <v>40</v>
      </c>
      <c r="F18" s="130">
        <f t="shared" si="0"/>
        <v>0.021516203703703704</v>
      </c>
      <c r="G18" s="110">
        <v>0</v>
      </c>
      <c r="H18" s="110">
        <v>2</v>
      </c>
      <c r="I18" s="100">
        <v>5</v>
      </c>
      <c r="J18" s="111">
        <v>4</v>
      </c>
      <c r="K18" s="112">
        <f t="shared" si="1"/>
        <v>11</v>
      </c>
      <c r="L18" s="150">
        <v>0.023865740740740743</v>
      </c>
      <c r="M18" s="36">
        <f t="shared" si="2"/>
        <v>0.005046296296296295</v>
      </c>
      <c r="N18" s="28"/>
      <c r="O18" s="28"/>
      <c r="P18" s="28"/>
      <c r="Q18" s="28"/>
      <c r="R18" s="28"/>
      <c r="S18" s="28"/>
      <c r="T18" s="28"/>
      <c r="U18" s="28"/>
      <c r="V18" s="28"/>
      <c r="BA18" s="18"/>
      <c r="BO18" s="183"/>
      <c r="BQ18" s="128"/>
      <c r="BR18" s="129"/>
      <c r="BU18" s="24">
        <v>9</v>
      </c>
      <c r="BV18" s="167">
        <v>0.002349537037037037</v>
      </c>
    </row>
    <row r="19" spans="1:75" s="17" customFormat="1" ht="15">
      <c r="A19" s="24">
        <v>7</v>
      </c>
      <c r="B19" s="24">
        <v>14</v>
      </c>
      <c r="C19" s="163" t="s">
        <v>111</v>
      </c>
      <c r="D19" s="157">
        <v>2001</v>
      </c>
      <c r="E19" s="42" t="s">
        <v>112</v>
      </c>
      <c r="F19" s="130">
        <f>BO19-BV19</f>
        <v>0.020972222222222225</v>
      </c>
      <c r="G19" s="110">
        <v>0</v>
      </c>
      <c r="H19" s="110">
        <v>1</v>
      </c>
      <c r="I19" s="100">
        <v>4</v>
      </c>
      <c r="J19" s="111">
        <v>2</v>
      </c>
      <c r="K19" s="112">
        <f t="shared" si="1"/>
        <v>7</v>
      </c>
      <c r="L19" s="150">
        <f>BO19+BW19</f>
        <v>0.02416666666666667</v>
      </c>
      <c r="M19" s="36">
        <f t="shared" si="2"/>
        <v>0.005347222222222222</v>
      </c>
      <c r="N19" s="28"/>
      <c r="O19" s="28"/>
      <c r="P19" s="28"/>
      <c r="Q19" s="28"/>
      <c r="R19" s="28"/>
      <c r="S19" s="28"/>
      <c r="T19" s="28"/>
      <c r="U19" s="28"/>
      <c r="V19" s="28"/>
      <c r="BA19" s="18"/>
      <c r="BO19" s="158">
        <v>0.023750000000000004</v>
      </c>
      <c r="BQ19" s="128"/>
      <c r="BR19" s="129"/>
      <c r="BU19" s="24">
        <v>14</v>
      </c>
      <c r="BV19" s="167">
        <v>0.002777777777777778</v>
      </c>
      <c r="BW19" s="33">
        <v>0.0004166666666666667</v>
      </c>
    </row>
    <row r="20" spans="1:75" s="17" customFormat="1" ht="15">
      <c r="A20" s="24">
        <v>8</v>
      </c>
      <c r="B20" s="24">
        <v>11</v>
      </c>
      <c r="C20" s="113" t="s">
        <v>109</v>
      </c>
      <c r="D20" s="24">
        <v>2002</v>
      </c>
      <c r="E20" s="109" t="s">
        <v>110</v>
      </c>
      <c r="F20" s="130">
        <f>BO20-BV20</f>
        <v>0.022129629629629628</v>
      </c>
      <c r="G20" s="110">
        <v>3</v>
      </c>
      <c r="H20" s="110">
        <v>2</v>
      </c>
      <c r="I20" s="100">
        <v>3</v>
      </c>
      <c r="J20" s="111">
        <v>2</v>
      </c>
      <c r="K20" s="112">
        <f t="shared" si="1"/>
        <v>10</v>
      </c>
      <c r="L20" s="150">
        <f>BO20+BW20</f>
        <v>0.024965277777777777</v>
      </c>
      <c r="M20" s="36">
        <f t="shared" si="2"/>
        <v>0.0061458333333333295</v>
      </c>
      <c r="N20" s="28"/>
      <c r="O20" s="28"/>
      <c r="P20" s="28"/>
      <c r="Q20" s="28"/>
      <c r="R20" s="28"/>
      <c r="S20" s="28"/>
      <c r="T20" s="28"/>
      <c r="U20" s="28"/>
      <c r="V20" s="28"/>
      <c r="BA20" s="18"/>
      <c r="BO20" s="158">
        <v>0.024907407407407406</v>
      </c>
      <c r="BQ20" s="128"/>
      <c r="BR20" s="129"/>
      <c r="BU20" s="24">
        <v>11</v>
      </c>
      <c r="BV20" s="167">
        <v>0.002777777777777778</v>
      </c>
      <c r="BW20" s="33">
        <v>5.7870370370370366E-05</v>
      </c>
    </row>
    <row r="21" spans="1:74" s="17" customFormat="1" ht="15">
      <c r="A21" s="24">
        <v>9</v>
      </c>
      <c r="B21" s="24">
        <v>10</v>
      </c>
      <c r="C21" s="164" t="s">
        <v>119</v>
      </c>
      <c r="D21" s="24">
        <v>2002</v>
      </c>
      <c r="E21" s="42" t="s">
        <v>42</v>
      </c>
      <c r="F21" s="130">
        <f>L21-BV21</f>
        <v>0.02303240740740741</v>
      </c>
      <c r="G21" s="110">
        <v>1</v>
      </c>
      <c r="H21" s="110">
        <v>3</v>
      </c>
      <c r="I21" s="100">
        <v>5</v>
      </c>
      <c r="J21" s="111">
        <v>4</v>
      </c>
      <c r="K21" s="112">
        <f t="shared" si="1"/>
        <v>13</v>
      </c>
      <c r="L21" s="36">
        <v>0.025694444444444447</v>
      </c>
      <c r="M21" s="36">
        <f t="shared" si="2"/>
        <v>0.006874999999999999</v>
      </c>
      <c r="N21" s="53"/>
      <c r="O21" s="53"/>
      <c r="P21" s="34"/>
      <c r="Q21" s="34"/>
      <c r="R21" s="127"/>
      <c r="S21" s="34"/>
      <c r="T21" s="34"/>
      <c r="U21" s="34"/>
      <c r="W21" s="34"/>
      <c r="X21" s="34"/>
      <c r="Y21" s="127"/>
      <c r="Z21" s="34"/>
      <c r="AA21" s="30"/>
      <c r="BA21" s="34"/>
      <c r="BB21" s="34"/>
      <c r="BC21" s="63"/>
      <c r="BD21" s="35"/>
      <c r="BI21" s="63"/>
      <c r="BJ21" s="63"/>
      <c r="BO21" s="183"/>
      <c r="BQ21" s="128" t="s">
        <v>54</v>
      </c>
      <c r="BR21" s="129">
        <v>0.002615740740740741</v>
      </c>
      <c r="BU21" s="24">
        <v>10</v>
      </c>
      <c r="BV21" s="167">
        <v>0.0026620370370370374</v>
      </c>
    </row>
    <row r="22" spans="1:75" s="17" customFormat="1" ht="15">
      <c r="A22" s="24">
        <v>10</v>
      </c>
      <c r="B22" s="24">
        <v>17</v>
      </c>
      <c r="C22" s="162" t="s">
        <v>113</v>
      </c>
      <c r="D22" s="24">
        <v>2001</v>
      </c>
      <c r="E22" s="42" t="s">
        <v>114</v>
      </c>
      <c r="F22" s="130">
        <f>BO22-BV22</f>
        <v>0.02209490740740741</v>
      </c>
      <c r="G22" s="110">
        <v>0</v>
      </c>
      <c r="H22" s="110">
        <v>2</v>
      </c>
      <c r="I22" s="100">
        <v>0</v>
      </c>
      <c r="J22" s="111">
        <v>4</v>
      </c>
      <c r="K22" s="112">
        <f t="shared" si="1"/>
        <v>6</v>
      </c>
      <c r="L22" s="150">
        <f>BO22+BW22</f>
        <v>0.02576388888888889</v>
      </c>
      <c r="M22" s="36">
        <f t="shared" si="2"/>
        <v>0.006944444444444444</v>
      </c>
      <c r="N22" s="28"/>
      <c r="O22" s="28"/>
      <c r="P22" s="28"/>
      <c r="Q22" s="28"/>
      <c r="R22" s="28"/>
      <c r="S22" s="28"/>
      <c r="T22" s="28"/>
      <c r="U22" s="28"/>
      <c r="V22" s="28"/>
      <c r="BA22" s="18"/>
      <c r="BO22" s="158">
        <v>0.02487268518518519</v>
      </c>
      <c r="BQ22" s="128"/>
      <c r="BR22" s="129"/>
      <c r="BU22" s="24">
        <v>17</v>
      </c>
      <c r="BV22" s="167">
        <v>0.00277777777777778</v>
      </c>
      <c r="BW22" s="33">
        <v>0.0008912037037037036</v>
      </c>
    </row>
    <row r="23" spans="1:75" s="17" customFormat="1" ht="15">
      <c r="A23" s="24">
        <v>11</v>
      </c>
      <c r="B23" s="24">
        <v>18</v>
      </c>
      <c r="C23" s="49" t="s">
        <v>123</v>
      </c>
      <c r="D23" s="24">
        <v>2002</v>
      </c>
      <c r="E23" s="134" t="s">
        <v>121</v>
      </c>
      <c r="F23" s="130">
        <f>BO23-BV23</f>
        <v>0.022060185185185183</v>
      </c>
      <c r="G23" s="110">
        <v>0</v>
      </c>
      <c r="H23" s="110">
        <v>1</v>
      </c>
      <c r="I23" s="100">
        <v>3</v>
      </c>
      <c r="J23" s="111">
        <v>4</v>
      </c>
      <c r="K23" s="112">
        <f t="shared" si="1"/>
        <v>8</v>
      </c>
      <c r="L23" s="150">
        <f>BO23+BW23</f>
        <v>0.02707175925925926</v>
      </c>
      <c r="M23" s="36">
        <f t="shared" si="2"/>
        <v>0.008252314814814813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BA23" s="18"/>
      <c r="BB23" s="28"/>
      <c r="BC23" s="28"/>
      <c r="BI23" s="28"/>
      <c r="BO23" s="158">
        <v>0.024837962962962964</v>
      </c>
      <c r="BQ23" s="128" t="s">
        <v>48</v>
      </c>
      <c r="BR23" s="129">
        <v>0.0034375</v>
      </c>
      <c r="BU23" s="24">
        <v>18</v>
      </c>
      <c r="BV23" s="167">
        <v>0.00277777777777778</v>
      </c>
      <c r="BW23" s="33">
        <v>0.0022337962962962967</v>
      </c>
    </row>
    <row r="24" spans="1:75" s="17" customFormat="1" ht="15">
      <c r="A24" s="24">
        <v>12</v>
      </c>
      <c r="B24" s="24">
        <v>15</v>
      </c>
      <c r="C24" s="165" t="s">
        <v>120</v>
      </c>
      <c r="D24" s="24">
        <v>2002</v>
      </c>
      <c r="E24" s="134" t="s">
        <v>121</v>
      </c>
      <c r="F24" s="130">
        <f>BO24-BV24</f>
        <v>0.024652777777777773</v>
      </c>
      <c r="G24" s="110">
        <v>3</v>
      </c>
      <c r="H24" s="110">
        <v>4</v>
      </c>
      <c r="I24" s="100">
        <v>3</v>
      </c>
      <c r="J24" s="111">
        <v>3</v>
      </c>
      <c r="K24" s="112">
        <f t="shared" si="1"/>
        <v>13</v>
      </c>
      <c r="L24" s="150">
        <f>BO24+BW24</f>
        <v>0.02784722222222222</v>
      </c>
      <c r="M24" s="36">
        <f t="shared" si="2"/>
        <v>0.009027777777777773</v>
      </c>
      <c r="N24" s="127"/>
      <c r="O24" s="53"/>
      <c r="P24" s="34"/>
      <c r="Q24" s="34"/>
      <c r="R24" s="127"/>
      <c r="S24" s="34"/>
      <c r="T24" s="34"/>
      <c r="U24" s="34"/>
      <c r="V24" s="29"/>
      <c r="W24" s="34"/>
      <c r="X24" s="34"/>
      <c r="Y24" s="127"/>
      <c r="Z24" s="34"/>
      <c r="AA24" s="30"/>
      <c r="BA24" s="18"/>
      <c r="BB24" s="34"/>
      <c r="BC24" s="63"/>
      <c r="BD24" s="43"/>
      <c r="BI24" s="63"/>
      <c r="BJ24" s="74"/>
      <c r="BO24" s="158">
        <v>0.027430555555555555</v>
      </c>
      <c r="BQ24" s="128" t="s">
        <v>51</v>
      </c>
      <c r="BR24" s="129">
        <v>0.0011458333333333333</v>
      </c>
      <c r="BU24" s="24">
        <v>15</v>
      </c>
      <c r="BV24" s="167">
        <v>0.00277777777777778</v>
      </c>
      <c r="BW24" s="33">
        <v>0.0004166666666666667</v>
      </c>
    </row>
    <row r="25" spans="1:75" s="17" customFormat="1" ht="15">
      <c r="A25" s="24">
        <v>13</v>
      </c>
      <c r="B25" s="24">
        <v>23</v>
      </c>
      <c r="C25" s="113" t="s">
        <v>116</v>
      </c>
      <c r="D25" s="24">
        <v>2002</v>
      </c>
      <c r="E25" s="114" t="s">
        <v>40</v>
      </c>
      <c r="F25" s="130">
        <f>BO25-BV25</f>
        <v>0.0252662037037037</v>
      </c>
      <c r="G25" s="100">
        <v>3</v>
      </c>
      <c r="H25" s="100">
        <v>2</v>
      </c>
      <c r="I25" s="100">
        <v>2</v>
      </c>
      <c r="J25" s="100">
        <v>3</v>
      </c>
      <c r="K25" s="112">
        <f t="shared" si="1"/>
        <v>10</v>
      </c>
      <c r="L25" s="150">
        <f>BO25+BW25</f>
        <v>0.03275462962962963</v>
      </c>
      <c r="M25" s="36">
        <f t="shared" si="2"/>
        <v>0.013935185185185179</v>
      </c>
      <c r="N25" s="26"/>
      <c r="O25" s="26"/>
      <c r="P25" s="25"/>
      <c r="Q25" s="34"/>
      <c r="R25" s="24"/>
      <c r="S25" s="25"/>
      <c r="T25" s="25"/>
      <c r="U25" s="25"/>
      <c r="W25" s="25"/>
      <c r="X25" s="25"/>
      <c r="Y25" s="54"/>
      <c r="Z25" s="25"/>
      <c r="AA25" s="55"/>
      <c r="BA25" s="18"/>
      <c r="BB25" s="25"/>
      <c r="BC25" s="32"/>
      <c r="BD25" s="43"/>
      <c r="BI25" s="32"/>
      <c r="BJ25" s="63"/>
      <c r="BO25" s="158">
        <v>0.02804398148148148</v>
      </c>
      <c r="BQ25" s="128" t="s">
        <v>53</v>
      </c>
      <c r="BR25" s="129">
        <v>0.0019444444444444442</v>
      </c>
      <c r="BU25" s="24">
        <v>23</v>
      </c>
      <c r="BV25" s="167">
        <v>0.00277777777777778</v>
      </c>
      <c r="BW25" s="33">
        <v>0.004710648148148148</v>
      </c>
    </row>
    <row r="26" spans="1:75" s="17" customFormat="1" ht="15">
      <c r="A26" s="24"/>
      <c r="B26" s="186">
        <v>22</v>
      </c>
      <c r="C26" s="141" t="s">
        <v>124</v>
      </c>
      <c r="D26" s="157">
        <v>2002</v>
      </c>
      <c r="E26" s="42" t="s">
        <v>125</v>
      </c>
      <c r="F26" s="130"/>
      <c r="G26" s="24">
        <v>2</v>
      </c>
      <c r="H26" s="24"/>
      <c r="I26" s="24"/>
      <c r="J26" s="24"/>
      <c r="K26" s="112"/>
      <c r="L26" s="150" t="s">
        <v>197</v>
      </c>
      <c r="M26" s="36"/>
      <c r="N26" s="26"/>
      <c r="O26" s="26"/>
      <c r="P26" s="25"/>
      <c r="Q26" s="34"/>
      <c r="R26" s="24"/>
      <c r="S26" s="25"/>
      <c r="T26" s="25"/>
      <c r="U26" s="25"/>
      <c r="W26" s="25"/>
      <c r="X26" s="25"/>
      <c r="Y26" s="54"/>
      <c r="Z26" s="25"/>
      <c r="AA26" s="55"/>
      <c r="BA26" s="66"/>
      <c r="BB26" s="25"/>
      <c r="BC26" s="32"/>
      <c r="BD26" s="43"/>
      <c r="BI26" s="32"/>
      <c r="BJ26" s="63"/>
      <c r="BO26" s="158">
        <v>0.7916666666666666</v>
      </c>
      <c r="BQ26" s="128" t="s">
        <v>56</v>
      </c>
      <c r="BR26" s="129">
        <v>0.00337962962962963</v>
      </c>
      <c r="BU26" s="24">
        <v>22</v>
      </c>
      <c r="BV26" s="167">
        <v>0.00277777777777778</v>
      </c>
      <c r="BW26" s="33">
        <v>0.0038310185185185183</v>
      </c>
    </row>
    <row r="27" spans="1:75" s="17" customFormat="1" ht="15">
      <c r="A27" s="24"/>
      <c r="B27" s="24">
        <v>16</v>
      </c>
      <c r="C27" s="162" t="s">
        <v>122</v>
      </c>
      <c r="D27" s="24">
        <v>2001</v>
      </c>
      <c r="E27" s="42" t="s">
        <v>114</v>
      </c>
      <c r="F27" s="130"/>
      <c r="G27" s="24"/>
      <c r="H27" s="24"/>
      <c r="I27" s="24"/>
      <c r="J27" s="24"/>
      <c r="K27" s="112"/>
      <c r="L27" s="150" t="s">
        <v>198</v>
      </c>
      <c r="M27" s="36"/>
      <c r="N27" s="42"/>
      <c r="O27" s="42"/>
      <c r="P27" s="42"/>
      <c r="Q27" s="28"/>
      <c r="R27" s="42"/>
      <c r="S27" s="42"/>
      <c r="T27" s="42"/>
      <c r="U27" s="42"/>
      <c r="V27" s="28"/>
      <c r="W27" s="42"/>
      <c r="X27" s="42"/>
      <c r="Y27" s="151"/>
      <c r="Z27" s="42"/>
      <c r="AA27" s="152"/>
      <c r="BA27" s="18"/>
      <c r="BB27" s="42"/>
      <c r="BC27" s="42"/>
      <c r="BI27" s="42"/>
      <c r="BO27" s="158">
        <v>0.8333333333333334</v>
      </c>
      <c r="BQ27" s="128" t="s">
        <v>47</v>
      </c>
      <c r="BR27" s="129">
        <v>0.003252314814814815</v>
      </c>
      <c r="BU27" s="24">
        <v>16</v>
      </c>
      <c r="BV27" s="167">
        <v>0.00277777777777778</v>
      </c>
      <c r="BW27" s="33">
        <v>0.0008217592592592592</v>
      </c>
    </row>
    <row r="28" spans="1:75" s="17" customFormat="1" ht="15">
      <c r="A28" s="24"/>
      <c r="B28" s="24">
        <v>19</v>
      </c>
      <c r="C28" s="113" t="s">
        <v>115</v>
      </c>
      <c r="D28" s="24">
        <v>2002</v>
      </c>
      <c r="E28" s="109" t="s">
        <v>37</v>
      </c>
      <c r="F28" s="130"/>
      <c r="G28" s="24"/>
      <c r="H28" s="24"/>
      <c r="I28" s="24"/>
      <c r="J28" s="24"/>
      <c r="K28" s="112"/>
      <c r="L28" s="150" t="s">
        <v>198</v>
      </c>
      <c r="M28" s="36"/>
      <c r="N28" s="42"/>
      <c r="O28" s="42"/>
      <c r="P28" s="42"/>
      <c r="Q28" s="28"/>
      <c r="R28" s="42"/>
      <c r="S28" s="42"/>
      <c r="T28" s="42"/>
      <c r="U28" s="42"/>
      <c r="V28" s="28"/>
      <c r="W28" s="42"/>
      <c r="X28" s="42"/>
      <c r="Y28" s="151"/>
      <c r="Z28" s="42"/>
      <c r="AA28" s="152"/>
      <c r="BA28" s="18"/>
      <c r="BB28" s="42"/>
      <c r="BC28" s="42"/>
      <c r="BI28" s="42"/>
      <c r="BO28" s="158">
        <v>0.875</v>
      </c>
      <c r="BQ28" s="128" t="s">
        <v>46</v>
      </c>
      <c r="BR28" s="129">
        <v>0.0017824074074074072</v>
      </c>
      <c r="BU28" s="24">
        <v>19</v>
      </c>
      <c r="BV28" s="167">
        <v>0.00277777777777778</v>
      </c>
      <c r="BW28" s="33">
        <v>0.0024189814814814816</v>
      </c>
    </row>
    <row r="29" spans="1:70" s="17" customFormat="1" ht="15">
      <c r="A29" s="196"/>
      <c r="B29" s="196"/>
      <c r="C29" s="196"/>
      <c r="D29" s="196"/>
      <c r="E29" s="69"/>
      <c r="F29" s="149"/>
      <c r="G29" s="28"/>
      <c r="H29" s="127"/>
      <c r="I29" s="127"/>
      <c r="J29" s="127"/>
      <c r="K29" s="127"/>
      <c r="L29" s="34"/>
      <c r="M29" s="34"/>
      <c r="N29" s="53"/>
      <c r="O29" s="53"/>
      <c r="P29" s="34"/>
      <c r="Q29" s="34"/>
      <c r="R29" s="127"/>
      <c r="S29" s="34"/>
      <c r="T29" s="34"/>
      <c r="U29" s="34"/>
      <c r="W29" s="34"/>
      <c r="X29" s="34"/>
      <c r="Y29" s="127"/>
      <c r="Z29" s="34"/>
      <c r="AA29" s="30"/>
      <c r="BA29" s="66"/>
      <c r="BB29" s="34"/>
      <c r="BC29" s="63"/>
      <c r="BD29" s="43"/>
      <c r="BI29" s="63"/>
      <c r="BJ29" s="63"/>
      <c r="BQ29" s="128"/>
      <c r="BR29" s="140"/>
    </row>
    <row r="30" spans="1:70" s="39" customFormat="1" ht="15.75">
      <c r="A30" s="75" t="s">
        <v>11</v>
      </c>
      <c r="B30" s="75" t="s">
        <v>98</v>
      </c>
      <c r="C30" s="192"/>
      <c r="D30" s="192"/>
      <c r="E30" s="96" t="s">
        <v>23</v>
      </c>
      <c r="F30" s="96" t="s">
        <v>18</v>
      </c>
      <c r="G30" s="192" t="s">
        <v>17</v>
      </c>
      <c r="H30" s="192"/>
      <c r="I30" s="192"/>
      <c r="J30" s="192"/>
      <c r="K30" s="192"/>
      <c r="L30" s="31"/>
      <c r="M30" s="95"/>
      <c r="BA30" s="38"/>
      <c r="BR30" s="119"/>
    </row>
    <row r="31" spans="1:70" s="39" customFormat="1" ht="13.5" customHeight="1">
      <c r="A31" s="80" t="s">
        <v>0</v>
      </c>
      <c r="B31" s="80" t="s">
        <v>1</v>
      </c>
      <c r="C31" s="102" t="s">
        <v>2</v>
      </c>
      <c r="D31" s="80" t="s">
        <v>3</v>
      </c>
      <c r="E31" s="80" t="s">
        <v>4</v>
      </c>
      <c r="F31" s="79" t="s">
        <v>19</v>
      </c>
      <c r="G31" s="104" t="s">
        <v>5</v>
      </c>
      <c r="H31" s="104" t="s">
        <v>5</v>
      </c>
      <c r="I31" s="80" t="s">
        <v>7</v>
      </c>
      <c r="J31" s="105" t="s">
        <v>7</v>
      </c>
      <c r="K31" s="105" t="s">
        <v>6</v>
      </c>
      <c r="L31" s="108" t="s">
        <v>8</v>
      </c>
      <c r="M31" s="80" t="s">
        <v>16</v>
      </c>
      <c r="BA31" s="38"/>
      <c r="BR31" s="119"/>
    </row>
    <row r="32" spans="1:70" s="17" customFormat="1" ht="15">
      <c r="A32" s="97" t="s">
        <v>26</v>
      </c>
      <c r="B32" s="97" t="s">
        <v>27</v>
      </c>
      <c r="C32" s="103" t="s">
        <v>28</v>
      </c>
      <c r="D32" s="97"/>
      <c r="E32" s="97" t="s">
        <v>29</v>
      </c>
      <c r="F32" s="99" t="s">
        <v>32</v>
      </c>
      <c r="G32" s="106" t="s">
        <v>7</v>
      </c>
      <c r="H32" s="106" t="s">
        <v>7</v>
      </c>
      <c r="I32" s="97" t="s">
        <v>30</v>
      </c>
      <c r="J32" s="98" t="s">
        <v>30</v>
      </c>
      <c r="K32" s="107" t="s">
        <v>31</v>
      </c>
      <c r="L32" s="99" t="s">
        <v>32</v>
      </c>
      <c r="M32" s="99" t="s">
        <v>33</v>
      </c>
      <c r="N32" s="28"/>
      <c r="O32" s="28"/>
      <c r="P32" s="28"/>
      <c r="Q32" s="28"/>
      <c r="R32" s="28"/>
      <c r="S32" s="28"/>
      <c r="T32" s="28"/>
      <c r="U32" s="28"/>
      <c r="V32" s="28"/>
      <c r="BA32" s="18"/>
      <c r="BR32" s="116"/>
    </row>
    <row r="33" spans="1:84" s="17" customFormat="1" ht="15">
      <c r="A33" s="24">
        <v>1</v>
      </c>
      <c r="B33" s="166">
        <v>2</v>
      </c>
      <c r="C33" s="42" t="s">
        <v>129</v>
      </c>
      <c r="D33" s="161">
        <v>1999</v>
      </c>
      <c r="E33" s="42" t="s">
        <v>112</v>
      </c>
      <c r="F33" s="132">
        <f aca="true" t="shared" si="3" ref="F33:F38">L33-BV33</f>
        <v>0.017511574074074072</v>
      </c>
      <c r="G33" s="110">
        <v>2</v>
      </c>
      <c r="H33" s="110">
        <v>1</v>
      </c>
      <c r="I33" s="100">
        <v>1</v>
      </c>
      <c r="J33" s="111">
        <v>1</v>
      </c>
      <c r="K33" s="112">
        <f aca="true" t="shared" si="4" ref="K33:K38">SUM(G33:J33)</f>
        <v>5</v>
      </c>
      <c r="L33" s="150">
        <v>0.017511574074074072</v>
      </c>
      <c r="M33" s="36"/>
      <c r="N33" s="28"/>
      <c r="O33" s="28"/>
      <c r="P33" s="28"/>
      <c r="Q33" s="28"/>
      <c r="R33" s="28"/>
      <c r="S33" s="28"/>
      <c r="T33" s="28"/>
      <c r="U33" s="28"/>
      <c r="V33" s="28"/>
      <c r="BA33" s="18"/>
      <c r="BO33" s="183"/>
      <c r="BQ33" s="144" t="s">
        <v>61</v>
      </c>
      <c r="BR33" s="145">
        <v>0.0018865740740740742</v>
      </c>
      <c r="BU33" s="166">
        <v>2</v>
      </c>
      <c r="BV33" s="167">
        <v>0</v>
      </c>
      <c r="BW33" s="28"/>
      <c r="BX33" s="28"/>
      <c r="BY33" s="28"/>
      <c r="BZ33" s="28"/>
      <c r="CA33" s="28"/>
      <c r="CB33" s="28"/>
      <c r="CC33" s="28"/>
      <c r="CD33" s="28"/>
      <c r="CE33" s="28"/>
      <c r="CF33" s="28"/>
    </row>
    <row r="34" spans="1:74" s="17" customFormat="1" ht="15">
      <c r="A34" s="24">
        <v>2</v>
      </c>
      <c r="B34" s="166">
        <v>4</v>
      </c>
      <c r="C34" s="42" t="s">
        <v>130</v>
      </c>
      <c r="D34" s="24">
        <v>2000</v>
      </c>
      <c r="E34" s="114" t="s">
        <v>42</v>
      </c>
      <c r="F34" s="132">
        <f t="shared" si="3"/>
        <v>0.018703703703703705</v>
      </c>
      <c r="G34" s="110">
        <v>2</v>
      </c>
      <c r="H34" s="110">
        <v>1</v>
      </c>
      <c r="I34" s="100">
        <v>1</v>
      </c>
      <c r="J34" s="111">
        <v>2</v>
      </c>
      <c r="K34" s="112">
        <f t="shared" si="4"/>
        <v>6</v>
      </c>
      <c r="L34" s="150">
        <v>0.019618055555555555</v>
      </c>
      <c r="M34" s="36">
        <f>L34-"0:25:13"</f>
        <v>0.0021064814814814835</v>
      </c>
      <c r="N34" s="28"/>
      <c r="O34" s="28"/>
      <c r="P34" s="28"/>
      <c r="Q34" s="28"/>
      <c r="R34" s="28"/>
      <c r="S34" s="28"/>
      <c r="T34" s="28"/>
      <c r="U34" s="28"/>
      <c r="V34" s="28"/>
      <c r="BA34" s="18"/>
      <c r="BO34" s="183"/>
      <c r="BQ34" s="144" t="s">
        <v>62</v>
      </c>
      <c r="BR34" s="145">
        <v>0.0019444444444444442</v>
      </c>
      <c r="BU34" s="166">
        <v>4</v>
      </c>
      <c r="BV34" s="167">
        <v>0.0009143518518518518</v>
      </c>
    </row>
    <row r="35" spans="1:74" s="17" customFormat="1" ht="15">
      <c r="A35" s="24">
        <v>3</v>
      </c>
      <c r="B35" s="166">
        <v>3</v>
      </c>
      <c r="C35" s="42" t="s">
        <v>126</v>
      </c>
      <c r="D35" s="24">
        <v>1999</v>
      </c>
      <c r="E35" s="42" t="s">
        <v>43</v>
      </c>
      <c r="F35" s="132">
        <f t="shared" si="3"/>
        <v>0.01959490740740741</v>
      </c>
      <c r="G35" s="110">
        <v>2</v>
      </c>
      <c r="H35" s="110">
        <v>2</v>
      </c>
      <c r="I35" s="100">
        <v>1</v>
      </c>
      <c r="J35" s="111">
        <v>1</v>
      </c>
      <c r="K35" s="112">
        <f t="shared" si="4"/>
        <v>6</v>
      </c>
      <c r="L35" s="36">
        <v>0.020428240740740743</v>
      </c>
      <c r="M35" s="36">
        <f>L35-"0:25:13"</f>
        <v>0.0029166666666666716</v>
      </c>
      <c r="N35" s="46"/>
      <c r="O35" s="47"/>
      <c r="P35" s="48"/>
      <c r="Q35" s="48"/>
      <c r="R35" s="127"/>
      <c r="S35" s="48"/>
      <c r="T35" s="34"/>
      <c r="U35" s="34"/>
      <c r="V35" s="29"/>
      <c r="W35" s="34"/>
      <c r="X35" s="30"/>
      <c r="Y35" s="127"/>
      <c r="Z35" s="30"/>
      <c r="AA35" s="30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127"/>
      <c r="BB35" s="63"/>
      <c r="BC35" s="28"/>
      <c r="BD35" s="28"/>
      <c r="BE35" s="28"/>
      <c r="BF35" s="28"/>
      <c r="BG35" s="28"/>
      <c r="BH35" s="28"/>
      <c r="BI35" s="63"/>
      <c r="BJ35" s="28"/>
      <c r="BK35" s="28"/>
      <c r="BL35" s="28"/>
      <c r="BM35" s="28"/>
      <c r="BN35" s="28"/>
      <c r="BO35" s="183"/>
      <c r="BP35" s="28"/>
      <c r="BQ35" s="144" t="s">
        <v>65</v>
      </c>
      <c r="BR35" s="145">
        <v>0</v>
      </c>
      <c r="BS35" s="28"/>
      <c r="BT35" s="28"/>
      <c r="BU35" s="166">
        <v>3</v>
      </c>
      <c r="BV35" s="167">
        <v>0.0008333333333333334</v>
      </c>
    </row>
    <row r="36" spans="1:75" s="17" customFormat="1" ht="15">
      <c r="A36" s="24">
        <v>4</v>
      </c>
      <c r="B36" s="166">
        <v>12</v>
      </c>
      <c r="C36" s="41" t="s">
        <v>131</v>
      </c>
      <c r="D36" s="161">
        <v>2000</v>
      </c>
      <c r="E36" s="114" t="s">
        <v>40</v>
      </c>
      <c r="F36" s="132">
        <f t="shared" si="3"/>
        <v>0.02199074074074074</v>
      </c>
      <c r="G36" s="110">
        <v>3</v>
      </c>
      <c r="H36" s="110">
        <v>2</v>
      </c>
      <c r="I36" s="100">
        <v>2</v>
      </c>
      <c r="J36" s="111">
        <v>3</v>
      </c>
      <c r="K36" s="112">
        <f t="shared" si="4"/>
        <v>10</v>
      </c>
      <c r="L36" s="36">
        <v>0.024652777777777777</v>
      </c>
      <c r="M36" s="36">
        <f>L36-"0:25:13"</f>
        <v>0.007141203703703705</v>
      </c>
      <c r="N36" s="46"/>
      <c r="O36" s="47"/>
      <c r="P36" s="48"/>
      <c r="Q36" s="48"/>
      <c r="R36" s="127"/>
      <c r="S36" s="48"/>
      <c r="T36" s="34"/>
      <c r="U36" s="34"/>
      <c r="V36" s="29"/>
      <c r="W36" s="34"/>
      <c r="X36" s="30"/>
      <c r="Y36" s="127"/>
      <c r="Z36" s="30"/>
      <c r="AA36" s="30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127"/>
      <c r="BB36" s="63"/>
      <c r="BC36" s="28"/>
      <c r="BD36" s="28"/>
      <c r="BE36" s="28"/>
      <c r="BF36" s="28"/>
      <c r="BG36" s="28"/>
      <c r="BH36" s="28"/>
      <c r="BI36" s="63"/>
      <c r="BJ36" s="28"/>
      <c r="BK36" s="28"/>
      <c r="BL36" s="28"/>
      <c r="BM36" s="28"/>
      <c r="BN36" s="28"/>
      <c r="BO36" s="183"/>
      <c r="BP36" s="28"/>
      <c r="BQ36" s="144" t="s">
        <v>66</v>
      </c>
      <c r="BR36" s="145">
        <v>0.0031134259259259257</v>
      </c>
      <c r="BS36" s="28"/>
      <c r="BT36" s="28"/>
      <c r="BU36" s="166">
        <v>12</v>
      </c>
      <c r="BV36" s="167">
        <v>0.0026620370370370374</v>
      </c>
      <c r="BW36" s="33"/>
    </row>
    <row r="37" spans="1:75" s="17" customFormat="1" ht="15">
      <c r="A37" s="24">
        <v>5</v>
      </c>
      <c r="B37" s="166">
        <v>13</v>
      </c>
      <c r="C37" s="42" t="s">
        <v>127</v>
      </c>
      <c r="D37" s="24">
        <v>1999</v>
      </c>
      <c r="E37" s="42" t="s">
        <v>112</v>
      </c>
      <c r="F37" s="132">
        <f t="shared" si="3"/>
        <v>0.022615740740740742</v>
      </c>
      <c r="G37" s="110">
        <v>1</v>
      </c>
      <c r="H37" s="110">
        <v>2</v>
      </c>
      <c r="I37" s="100">
        <v>3</v>
      </c>
      <c r="J37" s="111">
        <v>4</v>
      </c>
      <c r="K37" s="112">
        <f t="shared" si="4"/>
        <v>10</v>
      </c>
      <c r="L37" s="36">
        <f>BO37+BW37</f>
        <v>0.02539351851851852</v>
      </c>
      <c r="M37" s="36">
        <f>L37-"0:25:13"</f>
        <v>0.007881944444444448</v>
      </c>
      <c r="N37" s="28"/>
      <c r="O37" s="28"/>
      <c r="P37" s="28"/>
      <c r="Q37" s="28"/>
      <c r="R37" s="28"/>
      <c r="S37" s="28"/>
      <c r="T37" s="28"/>
      <c r="U37" s="28"/>
      <c r="V37" s="28"/>
      <c r="BA37" s="18"/>
      <c r="BO37" s="158">
        <v>0.0250462962962963</v>
      </c>
      <c r="BQ37" s="144" t="s">
        <v>57</v>
      </c>
      <c r="BR37" s="145">
        <v>0.0008101851851851852</v>
      </c>
      <c r="BU37" s="166">
        <v>13</v>
      </c>
      <c r="BV37" s="167">
        <v>0.002777777777777778</v>
      </c>
      <c r="BW37" s="33">
        <v>0.00034722222222222224</v>
      </c>
    </row>
    <row r="38" spans="1:84" s="28" customFormat="1" ht="15" customHeight="1">
      <c r="A38" s="24">
        <v>6</v>
      </c>
      <c r="B38" s="166">
        <v>21</v>
      </c>
      <c r="C38" s="42" t="s">
        <v>128</v>
      </c>
      <c r="D38" s="24">
        <v>1999</v>
      </c>
      <c r="E38" s="42" t="s">
        <v>43</v>
      </c>
      <c r="F38" s="132">
        <f t="shared" si="3"/>
        <v>0.030173611111111102</v>
      </c>
      <c r="G38" s="24">
        <v>1</v>
      </c>
      <c r="H38" s="24">
        <v>4</v>
      </c>
      <c r="I38" s="24">
        <v>2</v>
      </c>
      <c r="J38" s="24">
        <v>4</v>
      </c>
      <c r="K38" s="112">
        <f t="shared" si="4"/>
        <v>11</v>
      </c>
      <c r="L38" s="36">
        <f>BO38+BW38</f>
        <v>0.032951388888888884</v>
      </c>
      <c r="M38" s="36">
        <f>L38-"0:25:13"</f>
        <v>0.015439814814814812</v>
      </c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8"/>
      <c r="BC38" s="17"/>
      <c r="BD38" s="17"/>
      <c r="BE38" s="17"/>
      <c r="BF38" s="17"/>
      <c r="BG38" s="17"/>
      <c r="BH38" s="17"/>
      <c r="BJ38" s="17"/>
      <c r="BK38" s="17"/>
      <c r="BL38" s="17"/>
      <c r="BM38" s="17"/>
      <c r="BN38" s="17"/>
      <c r="BO38" s="158">
        <v>0.029988425925925922</v>
      </c>
      <c r="BP38" s="17"/>
      <c r="BQ38" s="144" t="s">
        <v>60</v>
      </c>
      <c r="BR38" s="145">
        <v>0.0010763888888888889</v>
      </c>
      <c r="BS38" s="17"/>
      <c r="BT38" s="17"/>
      <c r="BU38" s="166">
        <v>21</v>
      </c>
      <c r="BV38" s="167">
        <v>0.00277777777777778</v>
      </c>
      <c r="BW38" s="33">
        <v>0.002962962962962963</v>
      </c>
      <c r="BX38" s="17"/>
      <c r="BY38" s="17"/>
      <c r="BZ38" s="17"/>
      <c r="CA38" s="17"/>
      <c r="CB38" s="17"/>
      <c r="CC38" s="17"/>
      <c r="CD38" s="17"/>
      <c r="CE38" s="17"/>
      <c r="CF38" s="17"/>
    </row>
    <row r="39" spans="1:75" s="28" customFormat="1" ht="15" customHeight="1">
      <c r="A39" s="24"/>
      <c r="B39" s="166">
        <v>20</v>
      </c>
      <c r="C39" s="42" t="s">
        <v>132</v>
      </c>
      <c r="D39" s="24">
        <v>1999</v>
      </c>
      <c r="E39" s="42" t="s">
        <v>112</v>
      </c>
      <c r="F39" s="132"/>
      <c r="G39" s="24"/>
      <c r="H39" s="24"/>
      <c r="I39" s="24"/>
      <c r="J39" s="24"/>
      <c r="K39" s="112"/>
      <c r="L39" s="36" t="s">
        <v>198</v>
      </c>
      <c r="M39" s="36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8"/>
      <c r="BB39" s="42"/>
      <c r="BC39" s="17"/>
      <c r="BD39" s="17"/>
      <c r="BE39" s="17"/>
      <c r="BF39" s="17"/>
      <c r="BG39" s="17"/>
      <c r="BH39" s="17"/>
      <c r="BI39" s="42"/>
      <c r="BJ39" s="17"/>
      <c r="BK39" s="17"/>
      <c r="BL39" s="17"/>
      <c r="BM39" s="17"/>
      <c r="BN39" s="17"/>
      <c r="BO39" s="158">
        <v>0.8333333333333334</v>
      </c>
      <c r="BP39" s="17"/>
      <c r="BQ39" s="144" t="s">
        <v>63</v>
      </c>
      <c r="BR39" s="145">
        <v>0.0029282407407407412</v>
      </c>
      <c r="BS39" s="17"/>
      <c r="BT39" s="17"/>
      <c r="BU39" s="166">
        <v>20</v>
      </c>
      <c r="BV39" s="167">
        <v>0.00277777777777778</v>
      </c>
      <c r="BW39" s="29">
        <v>0.002534722222222222</v>
      </c>
    </row>
    <row r="40" spans="1:84" s="28" customFormat="1" ht="15" customHeight="1">
      <c r="A40" s="127"/>
      <c r="B40" s="3"/>
      <c r="D40" s="127"/>
      <c r="F40" s="143"/>
      <c r="G40" s="127"/>
      <c r="H40" s="127"/>
      <c r="I40" s="127"/>
      <c r="J40" s="127"/>
      <c r="K40" s="82"/>
      <c r="L40" s="34"/>
      <c r="M40" s="34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8"/>
      <c r="BC40" s="17"/>
      <c r="BD40" s="17"/>
      <c r="BE40" s="17"/>
      <c r="BF40" s="17"/>
      <c r="BG40" s="17"/>
      <c r="BH40" s="17"/>
      <c r="BJ40" s="17"/>
      <c r="BK40" s="17"/>
      <c r="BL40" s="17"/>
      <c r="BM40" s="17"/>
      <c r="BN40" s="17"/>
      <c r="BP40" s="17"/>
      <c r="BQ40" s="147"/>
      <c r="BR40" s="148"/>
      <c r="BS40" s="17"/>
      <c r="BT40" s="17"/>
      <c r="BU40" s="3"/>
      <c r="BV40" s="172"/>
      <c r="BW40" s="33"/>
      <c r="BX40" s="17"/>
      <c r="BY40" s="17"/>
      <c r="BZ40" s="17"/>
      <c r="CA40" s="17"/>
      <c r="CB40" s="17"/>
      <c r="CC40" s="17"/>
      <c r="CD40" s="17"/>
      <c r="CE40" s="17"/>
      <c r="CF40" s="17"/>
    </row>
    <row r="41" spans="1:84" s="28" customFormat="1" ht="15" customHeight="1">
      <c r="A41" s="126" t="s">
        <v>20</v>
      </c>
      <c r="B41" s="126" t="s">
        <v>35</v>
      </c>
      <c r="C41" s="192"/>
      <c r="D41" s="192"/>
      <c r="E41" s="126" t="s">
        <v>25</v>
      </c>
      <c r="F41" s="126" t="s">
        <v>18</v>
      </c>
      <c r="G41" s="192" t="s">
        <v>17</v>
      </c>
      <c r="H41" s="192"/>
      <c r="I41" s="192"/>
      <c r="J41" s="192"/>
      <c r="K41" s="192"/>
      <c r="L41" s="34"/>
      <c r="M41" s="127"/>
      <c r="N41" s="4"/>
      <c r="O41" s="4"/>
      <c r="P41" s="4"/>
      <c r="Q41" s="4"/>
      <c r="R41" s="4"/>
      <c r="S41" s="4"/>
      <c r="T41" s="4"/>
      <c r="U41" s="4"/>
      <c r="V41" s="4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 s="1"/>
      <c r="BB41"/>
      <c r="BC41" s="21"/>
      <c r="BD41" s="2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 s="117"/>
      <c r="BS41"/>
      <c r="BT41"/>
      <c r="BU41"/>
      <c r="BV41"/>
      <c r="BW41"/>
      <c r="BX41"/>
      <c r="BY41" s="17"/>
      <c r="BZ41" s="17"/>
      <c r="CA41" s="17"/>
      <c r="CB41" s="17"/>
      <c r="CC41" s="17"/>
      <c r="CD41" s="17"/>
      <c r="CE41" s="17"/>
      <c r="CF41" s="17"/>
    </row>
    <row r="42" spans="1:84" s="28" customFormat="1" ht="15" customHeight="1">
      <c r="A42" s="80" t="s">
        <v>0</v>
      </c>
      <c r="B42" s="80" t="s">
        <v>1</v>
      </c>
      <c r="C42" s="102" t="s">
        <v>2</v>
      </c>
      <c r="D42" s="80" t="s">
        <v>3</v>
      </c>
      <c r="E42" s="80" t="s">
        <v>4</v>
      </c>
      <c r="F42" s="79" t="s">
        <v>19</v>
      </c>
      <c r="G42" s="104" t="s">
        <v>5</v>
      </c>
      <c r="H42" s="104" t="s">
        <v>5</v>
      </c>
      <c r="I42" s="80" t="s">
        <v>7</v>
      </c>
      <c r="J42" s="105" t="s">
        <v>7</v>
      </c>
      <c r="K42" s="105" t="s">
        <v>6</v>
      </c>
      <c r="L42" s="108" t="s">
        <v>8</v>
      </c>
      <c r="M42" s="80" t="s">
        <v>16</v>
      </c>
      <c r="N42" s="4"/>
      <c r="O42" s="4"/>
      <c r="P42" s="4"/>
      <c r="Q42" s="4"/>
      <c r="R42" s="4"/>
      <c r="S42" s="4"/>
      <c r="T42" s="4"/>
      <c r="U42" s="4"/>
      <c r="V42" s="4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 s="1"/>
      <c r="BB42"/>
      <c r="BC42" s="21"/>
      <c r="BD42" s="21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 s="117"/>
      <c r="BS42"/>
      <c r="BT42"/>
      <c r="BU42"/>
      <c r="BV42"/>
      <c r="BW42"/>
      <c r="BX42"/>
      <c r="BY42" s="17"/>
      <c r="BZ42" s="17"/>
      <c r="CA42" s="17"/>
      <c r="CB42" s="17"/>
      <c r="CC42" s="17"/>
      <c r="CD42" s="17"/>
      <c r="CE42" s="17"/>
      <c r="CF42" s="17"/>
    </row>
    <row r="43" spans="1:84" s="28" customFormat="1" ht="15" customHeight="1">
      <c r="A43" s="97" t="s">
        <v>26</v>
      </c>
      <c r="B43" s="97" t="s">
        <v>27</v>
      </c>
      <c r="C43" s="103" t="s">
        <v>28</v>
      </c>
      <c r="D43" s="97"/>
      <c r="E43" s="97" t="s">
        <v>29</v>
      </c>
      <c r="F43" s="99" t="s">
        <v>32</v>
      </c>
      <c r="G43" s="106" t="s">
        <v>7</v>
      </c>
      <c r="H43" s="106" t="s">
        <v>7</v>
      </c>
      <c r="I43" s="97" t="s">
        <v>30</v>
      </c>
      <c r="J43" s="98" t="s">
        <v>30</v>
      </c>
      <c r="K43" s="107" t="s">
        <v>31</v>
      </c>
      <c r="L43" s="99" t="s">
        <v>32</v>
      </c>
      <c r="M43" s="99" t="s">
        <v>33</v>
      </c>
      <c r="N43" s="4"/>
      <c r="O43" s="4"/>
      <c r="P43" s="4"/>
      <c r="Q43" s="4"/>
      <c r="R43" s="4"/>
      <c r="S43" s="4"/>
      <c r="T43" s="4"/>
      <c r="U43" s="4"/>
      <c r="V43" s="4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 s="1"/>
      <c r="BB43"/>
      <c r="BC43" s="21"/>
      <c r="BD43" s="21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 s="117"/>
      <c r="BS43"/>
      <c r="BT43"/>
      <c r="BU43"/>
      <c r="BV43"/>
      <c r="BW43"/>
      <c r="BX43"/>
      <c r="BY43" s="17"/>
      <c r="BZ43" s="17"/>
      <c r="CA43" s="17"/>
      <c r="CB43" s="17"/>
      <c r="CC43" s="17"/>
      <c r="CD43" s="17"/>
      <c r="CE43" s="17"/>
      <c r="CF43" s="17"/>
    </row>
    <row r="44" spans="1:84" s="28" customFormat="1" ht="15" customHeight="1">
      <c r="A44" s="24">
        <v>1</v>
      </c>
      <c r="B44" s="166">
        <v>24</v>
      </c>
      <c r="C44" s="49" t="s">
        <v>155</v>
      </c>
      <c r="D44" s="24">
        <v>1997</v>
      </c>
      <c r="E44" s="42" t="s">
        <v>107</v>
      </c>
      <c r="F44" s="25">
        <f>L44-BV44</f>
        <v>0.02532407407407408</v>
      </c>
      <c r="G44" s="24">
        <v>1</v>
      </c>
      <c r="H44" s="24">
        <v>2</v>
      </c>
      <c r="I44" s="24">
        <v>1</v>
      </c>
      <c r="J44" s="24">
        <v>2</v>
      </c>
      <c r="K44" s="26">
        <f>SUM(G44:J44)</f>
        <v>6</v>
      </c>
      <c r="L44" s="25">
        <v>0.02532407407407408</v>
      </c>
      <c r="M44" s="25"/>
      <c r="N44" s="4"/>
      <c r="O44" s="4"/>
      <c r="P44" s="4"/>
      <c r="Q44" s="4"/>
      <c r="R44" s="4"/>
      <c r="S44" s="4"/>
      <c r="T44" s="4"/>
      <c r="U44" s="4"/>
      <c r="V44" s="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 s="1"/>
      <c r="BB44"/>
      <c r="BC44" s="21"/>
      <c r="BD44" s="21"/>
      <c r="BE44"/>
      <c r="BF44"/>
      <c r="BG44"/>
      <c r="BH44"/>
      <c r="BI44"/>
      <c r="BJ44"/>
      <c r="BK44"/>
      <c r="BL44"/>
      <c r="BM44"/>
      <c r="BN44"/>
      <c r="BO44" s="184"/>
      <c r="BP44" s="171"/>
      <c r="BQ44" s="171"/>
      <c r="BR44" s="178"/>
      <c r="BS44" s="171"/>
      <c r="BT44" s="171"/>
      <c r="BU44" s="166">
        <v>24</v>
      </c>
      <c r="BV44" s="167">
        <v>0</v>
      </c>
      <c r="BW44" s="171"/>
      <c r="BX44"/>
      <c r="BY44" s="17"/>
      <c r="BZ44" s="17"/>
      <c r="CA44" s="17"/>
      <c r="CB44" s="17"/>
      <c r="CC44" s="17"/>
      <c r="CD44" s="17"/>
      <c r="CE44" s="17"/>
      <c r="CF44" s="17"/>
    </row>
    <row r="45" spans="1:84" s="28" customFormat="1" ht="15" customHeight="1">
      <c r="A45" s="24">
        <v>2</v>
      </c>
      <c r="B45" s="166">
        <v>29</v>
      </c>
      <c r="C45" s="113" t="s">
        <v>157</v>
      </c>
      <c r="D45" s="24">
        <v>1998</v>
      </c>
      <c r="E45" s="42" t="s">
        <v>58</v>
      </c>
      <c r="F45" s="25">
        <f>L45-BV45</f>
        <v>0.02446759259259259</v>
      </c>
      <c r="G45" s="24">
        <v>1</v>
      </c>
      <c r="H45" s="26">
        <v>2</v>
      </c>
      <c r="I45" s="26">
        <v>2</v>
      </c>
      <c r="J45" s="26">
        <v>1</v>
      </c>
      <c r="K45" s="26">
        <f>SUM(G45:J45)</f>
        <v>6</v>
      </c>
      <c r="L45" s="25">
        <v>0.025474537037037035</v>
      </c>
      <c r="M45" s="25">
        <f>L45-"0:36:28"</f>
        <v>0.00015046296296295641</v>
      </c>
      <c r="N45" s="4"/>
      <c r="O45" s="4"/>
      <c r="P45" s="4"/>
      <c r="Q45" s="4"/>
      <c r="R45" s="4"/>
      <c r="S45" s="4"/>
      <c r="T45" s="4"/>
      <c r="U45" s="4"/>
      <c r="V45" s="4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 s="1"/>
      <c r="BB45"/>
      <c r="BC45" s="21"/>
      <c r="BD45" s="21"/>
      <c r="BE45"/>
      <c r="BF45"/>
      <c r="BG45"/>
      <c r="BH45"/>
      <c r="BI45"/>
      <c r="BJ45"/>
      <c r="BK45"/>
      <c r="BL45"/>
      <c r="BM45"/>
      <c r="BN45"/>
      <c r="BO45" s="185"/>
      <c r="BP45" s="171"/>
      <c r="BQ45" s="171"/>
      <c r="BR45" s="178"/>
      <c r="BS45" s="171"/>
      <c r="BT45" s="171"/>
      <c r="BU45" s="166">
        <v>29</v>
      </c>
      <c r="BV45" s="167">
        <v>0.0010069444444444444</v>
      </c>
      <c r="BW45" s="171"/>
      <c r="BX45"/>
      <c r="BY45" s="17"/>
      <c r="BZ45" s="17"/>
      <c r="CA45" s="17"/>
      <c r="CB45" s="17"/>
      <c r="CC45" s="17"/>
      <c r="CD45" s="17"/>
      <c r="CE45" s="17"/>
      <c r="CF45" s="17"/>
    </row>
    <row r="46" spans="1:84" s="28" customFormat="1" ht="15" customHeight="1">
      <c r="A46" s="24">
        <v>3</v>
      </c>
      <c r="B46" s="166">
        <v>30</v>
      </c>
      <c r="C46" s="113" t="s">
        <v>156</v>
      </c>
      <c r="D46" s="161">
        <v>1998</v>
      </c>
      <c r="E46" s="114" t="s">
        <v>59</v>
      </c>
      <c r="F46" s="25">
        <f>L46-BV46</f>
        <v>0.027581018518518522</v>
      </c>
      <c r="G46" s="24">
        <v>1</v>
      </c>
      <c r="H46" s="26">
        <v>4</v>
      </c>
      <c r="I46" s="26">
        <v>5</v>
      </c>
      <c r="J46" s="26">
        <v>4</v>
      </c>
      <c r="K46" s="26">
        <f>SUM(G46:J46)</f>
        <v>14</v>
      </c>
      <c r="L46" s="25">
        <v>0.028692129629629633</v>
      </c>
      <c r="M46" s="25">
        <f>L46-"0:36:28"</f>
        <v>0.0033680555555555547</v>
      </c>
      <c r="N46" s="4"/>
      <c r="O46" s="4"/>
      <c r="P46" s="4"/>
      <c r="Q46" s="4"/>
      <c r="R46" s="4"/>
      <c r="S46" s="4"/>
      <c r="T46" s="4"/>
      <c r="U46" s="4"/>
      <c r="V46" s="4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 s="1"/>
      <c r="BB46"/>
      <c r="BC46" s="21"/>
      <c r="BD46" s="21"/>
      <c r="BE46"/>
      <c r="BF46"/>
      <c r="BG46"/>
      <c r="BH46"/>
      <c r="BI46"/>
      <c r="BJ46"/>
      <c r="BK46"/>
      <c r="BL46"/>
      <c r="BM46"/>
      <c r="BN46"/>
      <c r="BO46" s="184"/>
      <c r="BP46" s="171"/>
      <c r="BQ46" s="171"/>
      <c r="BR46" s="178"/>
      <c r="BS46" s="171"/>
      <c r="BT46" s="171"/>
      <c r="BU46" s="166">
        <v>30</v>
      </c>
      <c r="BV46" s="167">
        <v>0.0011111111111111111</v>
      </c>
      <c r="BW46" s="171"/>
      <c r="BX46"/>
      <c r="BY46" s="17"/>
      <c r="BZ46" s="17"/>
      <c r="CA46" s="17"/>
      <c r="CB46" s="17"/>
      <c r="CC46" s="17"/>
      <c r="CD46" s="17"/>
      <c r="CE46" s="17"/>
      <c r="CF46" s="17"/>
    </row>
    <row r="47" spans="1:84" s="28" customFormat="1" ht="15" customHeight="1">
      <c r="A47" s="24">
        <v>4</v>
      </c>
      <c r="B47" s="166">
        <v>44</v>
      </c>
      <c r="C47" s="49" t="s">
        <v>158</v>
      </c>
      <c r="D47" s="161">
        <v>1998</v>
      </c>
      <c r="E47" s="114" t="s">
        <v>125</v>
      </c>
      <c r="F47" s="25">
        <f>BO47-BV47</f>
        <v>0.029664351851851855</v>
      </c>
      <c r="G47" s="24">
        <v>1</v>
      </c>
      <c r="H47" s="26">
        <v>1</v>
      </c>
      <c r="I47" s="26">
        <v>4</v>
      </c>
      <c r="J47" s="26">
        <v>3</v>
      </c>
      <c r="K47" s="26">
        <f>SUM(G47:J47)</f>
        <v>9</v>
      </c>
      <c r="L47" s="25">
        <f>BO47+BW47</f>
        <v>0.03288194444444445</v>
      </c>
      <c r="M47" s="25">
        <f>L47-"0:36:28"</f>
        <v>0.007557870370370371</v>
      </c>
      <c r="N47" s="4"/>
      <c r="O47" s="4"/>
      <c r="P47" s="4"/>
      <c r="Q47" s="4"/>
      <c r="R47" s="4"/>
      <c r="S47" s="4"/>
      <c r="T47" s="4"/>
      <c r="U47" s="4"/>
      <c r="V47" s="4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 s="1"/>
      <c r="BB47"/>
      <c r="BC47" s="21"/>
      <c r="BD47" s="21"/>
      <c r="BE47"/>
      <c r="BF47"/>
      <c r="BG47"/>
      <c r="BH47"/>
      <c r="BI47"/>
      <c r="BJ47"/>
      <c r="BK47"/>
      <c r="BL47"/>
      <c r="BM47"/>
      <c r="BN47"/>
      <c r="BO47" s="179">
        <v>0.03244212962962963</v>
      </c>
      <c r="BP47" s="171"/>
      <c r="BQ47" s="171"/>
      <c r="BR47" s="178"/>
      <c r="BS47" s="171"/>
      <c r="BT47" s="171"/>
      <c r="BU47" s="166">
        <v>44</v>
      </c>
      <c r="BV47" s="167">
        <v>0.002777777777777778</v>
      </c>
      <c r="BW47" s="179">
        <v>0.0004398148148148148</v>
      </c>
      <c r="BX47"/>
      <c r="BY47" s="17"/>
      <c r="BZ47" s="17"/>
      <c r="CA47" s="17"/>
      <c r="CB47" s="17"/>
      <c r="CC47" s="17"/>
      <c r="CD47" s="17"/>
      <c r="CE47" s="17"/>
      <c r="CF47" s="17"/>
    </row>
    <row r="48" spans="1:84" s="28" customFormat="1" ht="15" customHeight="1">
      <c r="A48"/>
      <c r="B48"/>
      <c r="C48" s="13"/>
      <c r="D48" s="1"/>
      <c r="E48"/>
      <c r="F48" s="16"/>
      <c r="G48" s="1"/>
      <c r="H48" s="1"/>
      <c r="I48" s="1"/>
      <c r="J48" s="1"/>
      <c r="K48" s="1"/>
      <c r="L48" s="9"/>
      <c r="M48" s="1"/>
      <c r="N48" s="4"/>
      <c r="O48" s="4"/>
      <c r="P48" s="4"/>
      <c r="Q48" s="4"/>
      <c r="R48" s="4"/>
      <c r="S48" s="4"/>
      <c r="T48" s="4"/>
      <c r="U48" s="4"/>
      <c r="V48" s="4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 s="1"/>
      <c r="BB48"/>
      <c r="BC48" s="21"/>
      <c r="BD48" s="21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 s="117"/>
      <c r="BS48"/>
      <c r="BT48"/>
      <c r="BU48"/>
      <c r="BV48"/>
      <c r="BW48"/>
      <c r="BX48"/>
      <c r="BY48" s="17"/>
      <c r="BZ48" s="17"/>
      <c r="CA48" s="17"/>
      <c r="CB48" s="17"/>
      <c r="CC48" s="17"/>
      <c r="CD48" s="17"/>
      <c r="CE48" s="17"/>
      <c r="CF48" s="17"/>
    </row>
    <row r="49" spans="1:84" s="28" customFormat="1" ht="15" customHeight="1">
      <c r="A49"/>
      <c r="B49"/>
      <c r="C49" s="13"/>
      <c r="D49" s="1"/>
      <c r="E49"/>
      <c r="F49" s="16"/>
      <c r="G49" s="1"/>
      <c r="H49" s="1"/>
      <c r="I49" s="1"/>
      <c r="J49" s="1"/>
      <c r="K49" s="1"/>
      <c r="L49" s="9"/>
      <c r="M49" s="1"/>
      <c r="N49" s="4"/>
      <c r="O49" s="4"/>
      <c r="P49" s="4"/>
      <c r="Q49" s="4"/>
      <c r="R49" s="4"/>
      <c r="S49" s="4"/>
      <c r="T49" s="4"/>
      <c r="U49" s="4"/>
      <c r="V49" s="4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 s="1"/>
      <c r="BB49"/>
      <c r="BC49" s="21"/>
      <c r="BD49" s="21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 s="117"/>
      <c r="BS49"/>
      <c r="BT49"/>
      <c r="BU49"/>
      <c r="BV49"/>
      <c r="BW49"/>
      <c r="BX49"/>
      <c r="BY49" s="17"/>
      <c r="BZ49" s="17"/>
      <c r="CA49" s="17"/>
      <c r="CB49" s="17"/>
      <c r="CC49" s="17"/>
      <c r="CD49" s="17"/>
      <c r="CE49" s="17"/>
      <c r="CF49" s="17"/>
    </row>
    <row r="50" spans="1:84" s="28" customFormat="1" ht="15" customHeight="1">
      <c r="A50" s="159" t="s">
        <v>14</v>
      </c>
      <c r="B50" s="159" t="s">
        <v>36</v>
      </c>
      <c r="C50" s="192"/>
      <c r="D50" s="192"/>
      <c r="E50" s="159" t="s">
        <v>25</v>
      </c>
      <c r="F50" s="159" t="s">
        <v>18</v>
      </c>
      <c r="G50" s="192" t="s">
        <v>17</v>
      </c>
      <c r="H50" s="192"/>
      <c r="I50" s="192"/>
      <c r="J50" s="192"/>
      <c r="K50" s="192"/>
      <c r="L50" s="34"/>
      <c r="M50" s="127"/>
      <c r="N50" s="4"/>
      <c r="O50" s="4"/>
      <c r="P50" s="4"/>
      <c r="Q50" s="4"/>
      <c r="R50" s="4"/>
      <c r="S50" s="4"/>
      <c r="T50" s="4"/>
      <c r="U50" s="4"/>
      <c r="V50" s="4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 s="1"/>
      <c r="BB50"/>
      <c r="BC50" s="21"/>
      <c r="BD50" s="21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 s="117"/>
      <c r="BS50"/>
      <c r="BT50"/>
      <c r="BU50"/>
      <c r="BV50"/>
      <c r="BW50"/>
      <c r="BX50"/>
      <c r="BY50" s="17"/>
      <c r="BZ50" s="17"/>
      <c r="CA50" s="17"/>
      <c r="CB50" s="17"/>
      <c r="CC50" s="17"/>
      <c r="CD50" s="17"/>
      <c r="CE50" s="17"/>
      <c r="CF50" s="17"/>
    </row>
    <row r="51" spans="1:84" s="28" customFormat="1" ht="15" customHeight="1">
      <c r="A51" s="80" t="s">
        <v>0</v>
      </c>
      <c r="B51" s="80" t="s">
        <v>1</v>
      </c>
      <c r="C51" s="102" t="s">
        <v>2</v>
      </c>
      <c r="D51" s="80" t="s">
        <v>3</v>
      </c>
      <c r="E51" s="80" t="s">
        <v>4</v>
      </c>
      <c r="F51" s="79" t="s">
        <v>19</v>
      </c>
      <c r="G51" s="104" t="s">
        <v>5</v>
      </c>
      <c r="H51" s="104" t="s">
        <v>5</v>
      </c>
      <c r="I51" s="80" t="s">
        <v>7</v>
      </c>
      <c r="J51" s="105" t="s">
        <v>7</v>
      </c>
      <c r="K51" s="105" t="s">
        <v>6</v>
      </c>
      <c r="L51" s="108" t="s">
        <v>8</v>
      </c>
      <c r="M51" s="80" t="s">
        <v>16</v>
      </c>
      <c r="N51" s="4"/>
      <c r="O51" s="4"/>
      <c r="P51" s="4"/>
      <c r="Q51" s="4"/>
      <c r="R51" s="4"/>
      <c r="S51" s="4"/>
      <c r="T51" s="4"/>
      <c r="U51" s="4"/>
      <c r="V51" s="4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 s="1"/>
      <c r="BB51"/>
      <c r="BC51" s="21"/>
      <c r="BD51" s="2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 s="117"/>
      <c r="BS51"/>
      <c r="BT51"/>
      <c r="BU51"/>
      <c r="BV51"/>
      <c r="BW51"/>
      <c r="BX51"/>
      <c r="BY51" s="17"/>
      <c r="BZ51" s="17"/>
      <c r="CA51" s="17"/>
      <c r="CB51" s="17"/>
      <c r="CC51" s="17"/>
      <c r="CD51" s="17"/>
      <c r="CE51" s="17"/>
      <c r="CF51" s="17"/>
    </row>
    <row r="52" spans="1:84" s="28" customFormat="1" ht="15" customHeight="1">
      <c r="A52" s="97" t="s">
        <v>26</v>
      </c>
      <c r="B52" s="97" t="s">
        <v>27</v>
      </c>
      <c r="C52" s="103" t="s">
        <v>28</v>
      </c>
      <c r="D52" s="97"/>
      <c r="E52" s="97" t="s">
        <v>29</v>
      </c>
      <c r="F52" s="99" t="s">
        <v>32</v>
      </c>
      <c r="G52" s="106" t="s">
        <v>7</v>
      </c>
      <c r="H52" s="106" t="s">
        <v>7</v>
      </c>
      <c r="I52" s="97" t="s">
        <v>30</v>
      </c>
      <c r="J52" s="98" t="s">
        <v>30</v>
      </c>
      <c r="K52" s="107" t="s">
        <v>31</v>
      </c>
      <c r="L52" s="99" t="s">
        <v>32</v>
      </c>
      <c r="M52" s="99" t="s">
        <v>33</v>
      </c>
      <c r="N52" s="4"/>
      <c r="O52" s="4"/>
      <c r="P52" s="4"/>
      <c r="Q52" s="4"/>
      <c r="R52" s="4"/>
      <c r="S52" s="4"/>
      <c r="T52" s="4"/>
      <c r="U52" s="4"/>
      <c r="V52" s="4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 s="1"/>
      <c r="BB52"/>
      <c r="BC52" s="21"/>
      <c r="BD52" s="21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 s="117"/>
      <c r="BS52"/>
      <c r="BT52"/>
      <c r="BU52"/>
      <c r="BV52"/>
      <c r="BW52"/>
      <c r="BX52"/>
      <c r="BY52" s="17"/>
      <c r="BZ52" s="17"/>
      <c r="CA52" s="17"/>
      <c r="CB52" s="17"/>
      <c r="CC52" s="17"/>
      <c r="CD52" s="17"/>
      <c r="CE52" s="17"/>
      <c r="CF52" s="17"/>
    </row>
    <row r="53" spans="1:84" s="28" customFormat="1" ht="15" customHeight="1">
      <c r="A53" s="24">
        <v>1</v>
      </c>
      <c r="B53" s="166">
        <v>27</v>
      </c>
      <c r="C53" s="49" t="s">
        <v>159</v>
      </c>
      <c r="D53" s="24">
        <v>1995</v>
      </c>
      <c r="E53" s="114" t="s">
        <v>38</v>
      </c>
      <c r="F53" s="25">
        <f>L53-BV53</f>
        <v>0.022280092592592598</v>
      </c>
      <c r="G53" s="24">
        <v>1</v>
      </c>
      <c r="H53" s="24">
        <v>0</v>
      </c>
      <c r="I53" s="24">
        <v>3</v>
      </c>
      <c r="J53" s="24">
        <v>0</v>
      </c>
      <c r="K53" s="24">
        <f>SUM(G53:J53)</f>
        <v>4</v>
      </c>
      <c r="L53" s="25">
        <v>0.02262731481481482</v>
      </c>
      <c r="M53" s="25"/>
      <c r="N53" s="4"/>
      <c r="O53" s="4"/>
      <c r="P53" s="4"/>
      <c r="Q53" s="4"/>
      <c r="R53" s="4"/>
      <c r="S53" s="4"/>
      <c r="T53" s="4"/>
      <c r="U53" s="4"/>
      <c r="V53" s="4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 s="1"/>
      <c r="BB53"/>
      <c r="BC53" s="21"/>
      <c r="BD53" s="21"/>
      <c r="BE53"/>
      <c r="BF53"/>
      <c r="BG53"/>
      <c r="BH53"/>
      <c r="BI53"/>
      <c r="BJ53"/>
      <c r="BK53"/>
      <c r="BL53"/>
      <c r="BM53"/>
      <c r="BN53"/>
      <c r="BO53" s="187"/>
      <c r="BP53" s="171"/>
      <c r="BQ53" s="171"/>
      <c r="BR53" s="178"/>
      <c r="BS53" s="171"/>
      <c r="BT53" s="171"/>
      <c r="BU53" s="166">
        <v>27</v>
      </c>
      <c r="BV53" s="167">
        <v>0.00034722222222222224</v>
      </c>
      <c r="BW53" s="171"/>
      <c r="BX53"/>
      <c r="BY53" s="17"/>
      <c r="BZ53" s="17"/>
      <c r="CA53" s="17"/>
      <c r="CB53" s="17"/>
      <c r="CC53" s="17"/>
      <c r="CD53" s="17"/>
      <c r="CE53" s="17"/>
      <c r="CF53" s="17"/>
    </row>
    <row r="54" spans="1:84" s="28" customFormat="1" ht="15" customHeight="1">
      <c r="A54" s="24">
        <v>2</v>
      </c>
      <c r="B54" s="166">
        <v>39</v>
      </c>
      <c r="C54" s="49" t="s">
        <v>161</v>
      </c>
      <c r="D54" s="157">
        <v>1996</v>
      </c>
      <c r="E54" s="114" t="s">
        <v>40</v>
      </c>
      <c r="F54" s="25">
        <f>L54-BV54</f>
        <v>0.02365740740740741</v>
      </c>
      <c r="G54" s="24">
        <v>2</v>
      </c>
      <c r="H54" s="24">
        <v>1</v>
      </c>
      <c r="I54" s="24">
        <v>0</v>
      </c>
      <c r="J54" s="24">
        <v>2</v>
      </c>
      <c r="K54" s="24">
        <f>SUM(G54:J54)</f>
        <v>5</v>
      </c>
      <c r="L54" s="25">
        <v>0.026006944444444447</v>
      </c>
      <c r="M54" s="25">
        <f>L54-"0:32:35"</f>
        <v>0.0033796296296296283</v>
      </c>
      <c r="N54" s="4"/>
      <c r="O54" s="4"/>
      <c r="P54" s="4"/>
      <c r="Q54" s="4"/>
      <c r="R54" s="4"/>
      <c r="S54" s="4"/>
      <c r="T54" s="4"/>
      <c r="U54" s="4"/>
      <c r="V54" s="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 s="1"/>
      <c r="BB54"/>
      <c r="BC54" s="21"/>
      <c r="BD54" s="21"/>
      <c r="BE54"/>
      <c r="BF54"/>
      <c r="BG54"/>
      <c r="BH54"/>
      <c r="BI54"/>
      <c r="BJ54"/>
      <c r="BK54"/>
      <c r="BL54"/>
      <c r="BM54"/>
      <c r="BN54"/>
      <c r="BO54" s="185"/>
      <c r="BP54" s="171"/>
      <c r="BQ54" s="171"/>
      <c r="BR54" s="178"/>
      <c r="BS54" s="171"/>
      <c r="BT54" s="171"/>
      <c r="BU54" s="166">
        <v>39</v>
      </c>
      <c r="BV54" s="167">
        <v>0.002349537037037037</v>
      </c>
      <c r="BW54" s="171"/>
      <c r="BX54"/>
      <c r="BY54" s="17"/>
      <c r="BZ54" s="17"/>
      <c r="CA54" s="17"/>
      <c r="CB54" s="17"/>
      <c r="CC54" s="17"/>
      <c r="CD54" s="17"/>
      <c r="CE54" s="17"/>
      <c r="CF54" s="17"/>
    </row>
    <row r="55" spans="1:84" s="28" customFormat="1" ht="15" customHeight="1">
      <c r="A55" s="24">
        <v>3</v>
      </c>
      <c r="B55" s="166">
        <v>37</v>
      </c>
      <c r="C55" s="113" t="s">
        <v>163</v>
      </c>
      <c r="D55" s="24">
        <v>1995</v>
      </c>
      <c r="E55" s="114" t="s">
        <v>40</v>
      </c>
      <c r="F55" s="25">
        <f>L55-BV55</f>
        <v>0.025810185185185183</v>
      </c>
      <c r="G55" s="24">
        <v>2</v>
      </c>
      <c r="H55" s="24">
        <v>4</v>
      </c>
      <c r="I55" s="24">
        <v>2</v>
      </c>
      <c r="J55" s="24">
        <v>2</v>
      </c>
      <c r="K55" s="24">
        <f>SUM(G55:J55)</f>
        <v>10</v>
      </c>
      <c r="L55" s="25">
        <v>0.027696759259259258</v>
      </c>
      <c r="M55" s="25">
        <f>L55-"0:32:35"</f>
        <v>0.005069444444444439</v>
      </c>
      <c r="N55" s="4"/>
      <c r="O55" s="4"/>
      <c r="P55" s="4"/>
      <c r="Q55" s="4"/>
      <c r="R55" s="4"/>
      <c r="S55" s="4"/>
      <c r="T55" s="4"/>
      <c r="U55" s="4"/>
      <c r="V55" s="4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 s="1"/>
      <c r="BB55"/>
      <c r="BC55" s="21"/>
      <c r="BD55" s="21"/>
      <c r="BE55"/>
      <c r="BF55"/>
      <c r="BG55"/>
      <c r="BH55"/>
      <c r="BI55"/>
      <c r="BJ55"/>
      <c r="BK55"/>
      <c r="BL55"/>
      <c r="BM55"/>
      <c r="BN55"/>
      <c r="BO55" s="183"/>
      <c r="BP55" s="171"/>
      <c r="BQ55" s="171"/>
      <c r="BR55" s="178"/>
      <c r="BS55" s="171"/>
      <c r="BT55" s="171"/>
      <c r="BU55" s="166">
        <v>37</v>
      </c>
      <c r="BV55" s="167">
        <v>0.0018865740740740742</v>
      </c>
      <c r="BW55" s="171"/>
      <c r="BX55"/>
      <c r="BY55" s="17"/>
      <c r="BZ55" s="17"/>
      <c r="CA55" s="17"/>
      <c r="CB55" s="17"/>
      <c r="CC55" s="17"/>
      <c r="CD55" s="17"/>
      <c r="CE55" s="17"/>
      <c r="CF55" s="17"/>
    </row>
    <row r="56" spans="1:84" s="28" customFormat="1" ht="15" customHeight="1">
      <c r="A56" s="24">
        <v>4</v>
      </c>
      <c r="B56" s="166">
        <v>55</v>
      </c>
      <c r="C56" s="113" t="s">
        <v>164</v>
      </c>
      <c r="D56" s="24">
        <v>1976</v>
      </c>
      <c r="E56" s="109" t="s">
        <v>38</v>
      </c>
      <c r="F56" s="57">
        <f>BO56-BV56</f>
        <v>0.0328125</v>
      </c>
      <c r="G56" s="24">
        <v>4</v>
      </c>
      <c r="H56" s="24">
        <v>1</v>
      </c>
      <c r="I56" s="24">
        <v>1</v>
      </c>
      <c r="J56" s="24">
        <v>3</v>
      </c>
      <c r="K56" s="24">
        <f>SUM(G56:J56)</f>
        <v>9</v>
      </c>
      <c r="L56" s="25">
        <f>BO56+BW56</f>
        <v>0.05576388888888889</v>
      </c>
      <c r="M56" s="25">
        <f>L56-"0:32:35"</f>
        <v>0.03313657407407407</v>
      </c>
      <c r="N56" s="4"/>
      <c r="O56" s="4"/>
      <c r="P56" s="4"/>
      <c r="Q56" s="4"/>
      <c r="R56" s="4"/>
      <c r="S56" s="4"/>
      <c r="T56" s="4"/>
      <c r="U56" s="4"/>
      <c r="V56" s="4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 s="1"/>
      <c r="BB56"/>
      <c r="BC56" s="21"/>
      <c r="BD56" s="21"/>
      <c r="BE56"/>
      <c r="BF56"/>
      <c r="BG56"/>
      <c r="BH56"/>
      <c r="BI56"/>
      <c r="BJ56"/>
      <c r="BK56"/>
      <c r="BL56"/>
      <c r="BM56"/>
      <c r="BN56"/>
      <c r="BO56" s="179">
        <v>0.035590277777777776</v>
      </c>
      <c r="BP56" s="171"/>
      <c r="BQ56" s="171"/>
      <c r="BR56" s="178"/>
      <c r="BS56" s="171"/>
      <c r="BT56" s="171"/>
      <c r="BU56" s="166">
        <v>55</v>
      </c>
      <c r="BV56" s="167">
        <v>0.002777777777777778</v>
      </c>
      <c r="BW56" s="179">
        <v>0.02017361111111111</v>
      </c>
      <c r="BX56"/>
      <c r="BY56" s="17"/>
      <c r="BZ56" s="17"/>
      <c r="CA56" s="17"/>
      <c r="CB56" s="17"/>
      <c r="CC56" s="17"/>
      <c r="CD56" s="17"/>
      <c r="CE56" s="17"/>
      <c r="CF56" s="17"/>
    </row>
    <row r="57" spans="1:84" s="28" customFormat="1" ht="15" customHeight="1">
      <c r="A57" s="24"/>
      <c r="B57" s="189">
        <v>25</v>
      </c>
      <c r="C57" s="113" t="s">
        <v>162</v>
      </c>
      <c r="D57" s="24">
        <v>1996</v>
      </c>
      <c r="E57" s="134" t="s">
        <v>41</v>
      </c>
      <c r="F57" s="25"/>
      <c r="G57" s="24"/>
      <c r="H57" s="24"/>
      <c r="I57" s="24"/>
      <c r="J57" s="24"/>
      <c r="K57" s="24"/>
      <c r="L57" s="25" t="s">
        <v>198</v>
      </c>
      <c r="M57" s="25"/>
      <c r="N57" s="4"/>
      <c r="O57" s="4"/>
      <c r="P57" s="4"/>
      <c r="Q57" s="4"/>
      <c r="R57" s="4"/>
      <c r="S57" s="4"/>
      <c r="T57" s="4"/>
      <c r="U57" s="4"/>
      <c r="V57" s="4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 s="1"/>
      <c r="BB57"/>
      <c r="BC57" s="21"/>
      <c r="BD57" s="21"/>
      <c r="BE57"/>
      <c r="BF57"/>
      <c r="BG57"/>
      <c r="BH57"/>
      <c r="BI57"/>
      <c r="BJ57"/>
      <c r="BK57"/>
      <c r="BL57"/>
      <c r="BM57"/>
      <c r="BN57"/>
      <c r="BO57" s="179">
        <v>0.8333333333333334</v>
      </c>
      <c r="BP57" s="171"/>
      <c r="BQ57" s="171"/>
      <c r="BR57" s="178"/>
      <c r="BS57" s="171"/>
      <c r="BT57" s="171"/>
      <c r="BU57" s="166">
        <v>25</v>
      </c>
      <c r="BV57" s="167">
        <v>0</v>
      </c>
      <c r="BW57" s="171"/>
      <c r="BX57"/>
      <c r="BY57" s="17"/>
      <c r="BZ57" s="17"/>
      <c r="CA57" s="17"/>
      <c r="CB57" s="17"/>
      <c r="CC57" s="17"/>
      <c r="CD57" s="17"/>
      <c r="CE57" s="17"/>
      <c r="CF57" s="17"/>
    </row>
    <row r="58" spans="1:84" s="28" customFormat="1" ht="15" customHeight="1">
      <c r="A58" s="24"/>
      <c r="B58" s="166">
        <v>33</v>
      </c>
      <c r="C58" s="170" t="s">
        <v>160</v>
      </c>
      <c r="D58" s="24">
        <v>1985</v>
      </c>
      <c r="E58" s="114" t="s">
        <v>38</v>
      </c>
      <c r="F58" s="25"/>
      <c r="G58" s="24"/>
      <c r="H58" s="24"/>
      <c r="I58" s="24"/>
      <c r="J58" s="24"/>
      <c r="K58" s="24"/>
      <c r="L58" s="25" t="s">
        <v>198</v>
      </c>
      <c r="M58" s="25"/>
      <c r="N58" s="4"/>
      <c r="O58" s="4"/>
      <c r="P58" s="4"/>
      <c r="Q58" s="4"/>
      <c r="R58" s="4"/>
      <c r="S58" s="4"/>
      <c r="T58" s="4"/>
      <c r="U58" s="4"/>
      <c r="V58" s="4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 s="1"/>
      <c r="BB58"/>
      <c r="BC58" s="21"/>
      <c r="BD58" s="21"/>
      <c r="BE58"/>
      <c r="BF58"/>
      <c r="BG58"/>
      <c r="BH58"/>
      <c r="BI58"/>
      <c r="BJ58"/>
      <c r="BK58"/>
      <c r="BL58"/>
      <c r="BM58"/>
      <c r="BN58"/>
      <c r="BO58" s="187"/>
      <c r="BP58" s="171"/>
      <c r="BQ58" s="171"/>
      <c r="BR58" s="178"/>
      <c r="BS58" s="171"/>
      <c r="BT58" s="171"/>
      <c r="BU58" s="166">
        <v>33</v>
      </c>
      <c r="BV58" s="167">
        <v>0.0016087962962962963</v>
      </c>
      <c r="BW58" s="171"/>
      <c r="BX58"/>
      <c r="BY58" s="17"/>
      <c r="BZ58" s="17"/>
      <c r="CA58" s="17"/>
      <c r="CB58" s="17"/>
      <c r="CC58" s="17"/>
      <c r="CD58" s="17"/>
      <c r="CE58" s="17"/>
      <c r="CF58" s="17"/>
    </row>
    <row r="59" spans="1:84" s="28" customFormat="1" ht="15" customHeight="1">
      <c r="A59" s="127"/>
      <c r="B59" s="3"/>
      <c r="D59" s="127"/>
      <c r="F59" s="143"/>
      <c r="G59" s="127"/>
      <c r="H59" s="127"/>
      <c r="I59" s="127"/>
      <c r="J59" s="127"/>
      <c r="K59" s="82"/>
      <c r="L59" s="34"/>
      <c r="M59" s="34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8"/>
      <c r="BC59" s="17"/>
      <c r="BD59" s="17"/>
      <c r="BE59" s="17"/>
      <c r="BF59" s="17"/>
      <c r="BG59" s="17"/>
      <c r="BH59" s="17"/>
      <c r="BJ59" s="17"/>
      <c r="BK59" s="17"/>
      <c r="BL59" s="17"/>
      <c r="BM59" s="17"/>
      <c r="BN59" s="17"/>
      <c r="BP59" s="17"/>
      <c r="BQ59" s="147"/>
      <c r="BR59" s="148"/>
      <c r="BS59" s="17"/>
      <c r="BT59" s="17"/>
      <c r="BU59" s="3"/>
      <c r="BV59" s="172"/>
      <c r="BW59" s="33"/>
      <c r="BX59" s="17"/>
      <c r="BY59" s="17"/>
      <c r="BZ59" s="17"/>
      <c r="CA59" s="17"/>
      <c r="CB59" s="17"/>
      <c r="CC59" s="17"/>
      <c r="CD59" s="17"/>
      <c r="CE59" s="17"/>
      <c r="CF59" s="17"/>
    </row>
    <row r="60" spans="1:84" s="28" customFormat="1" ht="15" customHeight="1">
      <c r="A60" s="127"/>
      <c r="B60" s="3"/>
      <c r="D60" s="127"/>
      <c r="F60" s="143"/>
      <c r="G60" s="127"/>
      <c r="H60" s="127"/>
      <c r="I60" s="127"/>
      <c r="J60" s="127"/>
      <c r="K60" s="82"/>
      <c r="L60" s="34"/>
      <c r="M60" s="34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8"/>
      <c r="BC60" s="17"/>
      <c r="BD60" s="17"/>
      <c r="BE60" s="17"/>
      <c r="BF60" s="17"/>
      <c r="BG60" s="17"/>
      <c r="BH60" s="17"/>
      <c r="BJ60" s="17"/>
      <c r="BK60" s="17"/>
      <c r="BL60" s="17"/>
      <c r="BM60" s="17"/>
      <c r="BN60" s="17"/>
      <c r="BP60" s="17"/>
      <c r="BQ60" s="147"/>
      <c r="BR60" s="148"/>
      <c r="BS60" s="17"/>
      <c r="BT60" s="17"/>
      <c r="BU60" s="3"/>
      <c r="BV60" s="172"/>
      <c r="BW60" s="33"/>
      <c r="BX60" s="17"/>
      <c r="BY60" s="17"/>
      <c r="BZ60" s="17"/>
      <c r="CA60" s="17"/>
      <c r="CB60" s="17"/>
      <c r="CC60" s="17"/>
      <c r="CD60" s="17"/>
      <c r="CE60" s="17"/>
      <c r="CF60" s="17"/>
    </row>
    <row r="61" spans="1:84" s="28" customFormat="1" ht="15" customHeight="1">
      <c r="A61" s="127"/>
      <c r="B61" s="3"/>
      <c r="D61" s="127"/>
      <c r="F61" s="143"/>
      <c r="G61" s="127"/>
      <c r="H61" s="127"/>
      <c r="I61" s="127"/>
      <c r="J61" s="127"/>
      <c r="K61" s="82"/>
      <c r="L61" s="34"/>
      <c r="M61" s="34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8"/>
      <c r="BC61" s="17"/>
      <c r="BD61" s="17"/>
      <c r="BE61" s="17"/>
      <c r="BF61" s="17"/>
      <c r="BG61" s="17"/>
      <c r="BH61" s="17"/>
      <c r="BJ61" s="17"/>
      <c r="BK61" s="17"/>
      <c r="BL61" s="17"/>
      <c r="BM61" s="17"/>
      <c r="BN61" s="17"/>
      <c r="BP61" s="17"/>
      <c r="BQ61" s="147"/>
      <c r="BR61" s="148"/>
      <c r="BS61" s="17"/>
      <c r="BT61" s="17"/>
      <c r="BU61" s="3"/>
      <c r="BV61" s="172"/>
      <c r="BW61" s="33"/>
      <c r="BX61" s="17"/>
      <c r="BY61" s="17"/>
      <c r="BZ61" s="17"/>
      <c r="CA61" s="17"/>
      <c r="CB61" s="17"/>
      <c r="CC61" s="17"/>
      <c r="CD61" s="17"/>
      <c r="CE61" s="17"/>
      <c r="CF61" s="17"/>
    </row>
    <row r="62" spans="1:84" s="28" customFormat="1" ht="15" customHeight="1">
      <c r="A62" s="127"/>
      <c r="B62" s="3"/>
      <c r="D62" s="127"/>
      <c r="F62" s="143"/>
      <c r="G62" s="127"/>
      <c r="H62" s="127"/>
      <c r="I62" s="127"/>
      <c r="J62" s="127"/>
      <c r="K62" s="82"/>
      <c r="L62" s="34"/>
      <c r="M62" s="34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8"/>
      <c r="BC62" s="17"/>
      <c r="BD62" s="17"/>
      <c r="BE62" s="17"/>
      <c r="BF62" s="17"/>
      <c r="BG62" s="17"/>
      <c r="BH62" s="17"/>
      <c r="BJ62" s="17"/>
      <c r="BK62" s="17"/>
      <c r="BL62" s="17"/>
      <c r="BM62" s="17"/>
      <c r="BN62" s="17"/>
      <c r="BP62" s="17"/>
      <c r="BQ62" s="147"/>
      <c r="BR62" s="148"/>
      <c r="BS62" s="17"/>
      <c r="BT62" s="17"/>
      <c r="BU62" s="3"/>
      <c r="BV62" s="172"/>
      <c r="BW62" s="33"/>
      <c r="BX62" s="17"/>
      <c r="BY62" s="17"/>
      <c r="BZ62" s="17"/>
      <c r="CA62" s="17"/>
      <c r="CB62" s="17"/>
      <c r="CC62" s="17"/>
      <c r="CD62" s="17"/>
      <c r="CE62" s="17"/>
      <c r="CF62" s="17"/>
    </row>
    <row r="63" spans="1:70" s="37" customFormat="1" ht="15.75">
      <c r="A63" s="75" t="s">
        <v>10</v>
      </c>
      <c r="B63" s="75"/>
      <c r="C63" s="192"/>
      <c r="D63" s="192"/>
      <c r="E63" s="77" t="s">
        <v>25</v>
      </c>
      <c r="F63" s="96" t="s">
        <v>18</v>
      </c>
      <c r="G63" s="192" t="s">
        <v>17</v>
      </c>
      <c r="H63" s="192"/>
      <c r="I63" s="192"/>
      <c r="J63" s="192"/>
      <c r="K63" s="192"/>
      <c r="L63" s="31"/>
      <c r="M63" s="18"/>
      <c r="N63" s="39"/>
      <c r="O63" s="39"/>
      <c r="P63" s="39"/>
      <c r="Q63" s="39"/>
      <c r="R63" s="39"/>
      <c r="S63" s="39"/>
      <c r="T63" s="39"/>
      <c r="U63" s="39"/>
      <c r="V63" s="39"/>
      <c r="BA63" s="56"/>
      <c r="BR63" s="115"/>
    </row>
    <row r="64" spans="1:70" s="17" customFormat="1" ht="15">
      <c r="A64" s="80" t="s">
        <v>0</v>
      </c>
      <c r="B64" s="80" t="s">
        <v>1</v>
      </c>
      <c r="C64" s="102" t="s">
        <v>2</v>
      </c>
      <c r="D64" s="80" t="s">
        <v>3</v>
      </c>
      <c r="E64" s="80" t="s">
        <v>4</v>
      </c>
      <c r="F64" s="79" t="s">
        <v>19</v>
      </c>
      <c r="G64" s="104" t="s">
        <v>5</v>
      </c>
      <c r="H64" s="104" t="s">
        <v>5</v>
      </c>
      <c r="I64" s="80" t="s">
        <v>7</v>
      </c>
      <c r="J64" s="105" t="s">
        <v>7</v>
      </c>
      <c r="K64" s="105" t="s">
        <v>6</v>
      </c>
      <c r="L64" s="108" t="s">
        <v>8</v>
      </c>
      <c r="M64" s="80" t="s">
        <v>16</v>
      </c>
      <c r="N64" s="28"/>
      <c r="O64" s="28"/>
      <c r="P64" s="28"/>
      <c r="Q64" s="28"/>
      <c r="R64" s="28"/>
      <c r="S64" s="28"/>
      <c r="T64" s="28"/>
      <c r="U64" s="28"/>
      <c r="V64" s="28"/>
      <c r="BA64" s="18"/>
      <c r="BR64" s="116"/>
    </row>
    <row r="65" spans="1:70" s="17" customFormat="1" ht="15">
      <c r="A65" s="97" t="s">
        <v>26</v>
      </c>
      <c r="B65" s="97" t="s">
        <v>27</v>
      </c>
      <c r="C65" s="103" t="s">
        <v>28</v>
      </c>
      <c r="D65" s="97"/>
      <c r="E65" s="97" t="s">
        <v>29</v>
      </c>
      <c r="F65" s="99" t="s">
        <v>32</v>
      </c>
      <c r="G65" s="106" t="s">
        <v>7</v>
      </c>
      <c r="H65" s="106" t="s">
        <v>7</v>
      </c>
      <c r="I65" s="97" t="s">
        <v>30</v>
      </c>
      <c r="J65" s="98" t="s">
        <v>30</v>
      </c>
      <c r="K65" s="107" t="s">
        <v>31</v>
      </c>
      <c r="L65" s="99" t="s">
        <v>32</v>
      </c>
      <c r="M65" s="99" t="s">
        <v>33</v>
      </c>
      <c r="N65" s="28"/>
      <c r="O65" s="28"/>
      <c r="P65" s="28"/>
      <c r="Q65" s="28"/>
      <c r="R65" s="28"/>
      <c r="S65" s="28"/>
      <c r="T65" s="28"/>
      <c r="U65" s="28"/>
      <c r="V65" s="28"/>
      <c r="BA65" s="18"/>
      <c r="BR65" s="116"/>
    </row>
    <row r="66" spans="1:74" s="19" customFormat="1" ht="15">
      <c r="A66" s="24">
        <v>1</v>
      </c>
      <c r="B66" s="166">
        <v>26</v>
      </c>
      <c r="C66" s="28" t="s">
        <v>146</v>
      </c>
      <c r="D66" s="24">
        <v>2001</v>
      </c>
      <c r="E66" s="28" t="s">
        <v>147</v>
      </c>
      <c r="F66" s="57">
        <f aca="true" t="shared" si="5" ref="F66:F76">L66-BV66</f>
        <v>0.024351851851851857</v>
      </c>
      <c r="G66" s="24">
        <v>2</v>
      </c>
      <c r="H66" s="24">
        <v>3</v>
      </c>
      <c r="I66" s="24">
        <v>2</v>
      </c>
      <c r="J66" s="24">
        <v>3</v>
      </c>
      <c r="K66" s="24">
        <f aca="true" t="shared" si="6" ref="K66:K84">SUM(G66:J66)</f>
        <v>10</v>
      </c>
      <c r="L66" s="25">
        <v>0.024351851851851857</v>
      </c>
      <c r="M66" s="25"/>
      <c r="N66" s="85"/>
      <c r="O66" s="85"/>
      <c r="P66" s="85"/>
      <c r="Q66" s="85"/>
      <c r="R66" s="85"/>
      <c r="S66" s="85"/>
      <c r="T66" s="85"/>
      <c r="U66" s="85"/>
      <c r="V66" s="85"/>
      <c r="BA66" s="20"/>
      <c r="BB66" s="86"/>
      <c r="BC66" s="32"/>
      <c r="BI66" s="32"/>
      <c r="BJ66" s="43"/>
      <c r="BO66" s="188"/>
      <c r="BQ66" s="124" t="s">
        <v>68</v>
      </c>
      <c r="BR66" s="129">
        <v>0.0045370370370370365</v>
      </c>
      <c r="BU66" s="166">
        <v>26</v>
      </c>
      <c r="BV66" s="172">
        <v>0</v>
      </c>
    </row>
    <row r="67" spans="1:74" s="19" customFormat="1" ht="15">
      <c r="A67" s="24">
        <v>2</v>
      </c>
      <c r="B67" s="166">
        <v>31</v>
      </c>
      <c r="C67" s="49" t="s">
        <v>139</v>
      </c>
      <c r="D67" s="24">
        <v>2002</v>
      </c>
      <c r="E67" s="114" t="s">
        <v>40</v>
      </c>
      <c r="F67" s="57">
        <f t="shared" si="5"/>
        <v>0.023321759259259257</v>
      </c>
      <c r="G67" s="24">
        <v>1</v>
      </c>
      <c r="H67" s="24">
        <v>2</v>
      </c>
      <c r="I67" s="24">
        <v>4</v>
      </c>
      <c r="J67" s="24">
        <v>4</v>
      </c>
      <c r="K67" s="24">
        <f t="shared" si="6"/>
        <v>11</v>
      </c>
      <c r="L67" s="25">
        <v>0.024560185185185185</v>
      </c>
      <c r="M67" s="25">
        <f>L67-"0:35:04"</f>
        <v>0.00020833333333332774</v>
      </c>
      <c r="N67" s="85"/>
      <c r="O67" s="85"/>
      <c r="P67" s="85"/>
      <c r="Q67" s="85"/>
      <c r="R67" s="85"/>
      <c r="S67" s="85"/>
      <c r="T67" s="85"/>
      <c r="U67" s="85"/>
      <c r="V67" s="85"/>
      <c r="BA67" s="20"/>
      <c r="BB67" s="86"/>
      <c r="BC67" s="32"/>
      <c r="BI67" s="32"/>
      <c r="BJ67" s="43"/>
      <c r="BO67" s="188"/>
      <c r="BQ67" s="124" t="s">
        <v>66</v>
      </c>
      <c r="BR67" s="129">
        <v>0.0033912037037037036</v>
      </c>
      <c r="BU67" s="166">
        <v>31</v>
      </c>
      <c r="BV67" s="174">
        <v>0.0012384259259259258</v>
      </c>
    </row>
    <row r="68" spans="1:74" s="19" customFormat="1" ht="15">
      <c r="A68" s="24">
        <v>3</v>
      </c>
      <c r="B68" s="166">
        <v>32</v>
      </c>
      <c r="C68" s="49" t="s">
        <v>148</v>
      </c>
      <c r="D68" s="24">
        <v>2001</v>
      </c>
      <c r="E68" s="134" t="s">
        <v>121</v>
      </c>
      <c r="F68" s="57">
        <f t="shared" si="5"/>
        <v>0.023194444444444445</v>
      </c>
      <c r="G68" s="24">
        <v>0</v>
      </c>
      <c r="H68" s="24">
        <v>4</v>
      </c>
      <c r="I68" s="24">
        <v>3</v>
      </c>
      <c r="J68" s="24">
        <v>0</v>
      </c>
      <c r="K68" s="24">
        <f t="shared" si="6"/>
        <v>7</v>
      </c>
      <c r="L68" s="25">
        <v>0.02462962962962963</v>
      </c>
      <c r="M68" s="25">
        <f aca="true" t="shared" si="7" ref="M68:M84">L68-"0:35:04"</f>
        <v>0.00027777777777777263</v>
      </c>
      <c r="N68" s="85"/>
      <c r="O68" s="85"/>
      <c r="P68" s="85"/>
      <c r="Q68" s="85"/>
      <c r="R68" s="85"/>
      <c r="S68" s="85"/>
      <c r="T68" s="85"/>
      <c r="U68" s="85"/>
      <c r="V68" s="85"/>
      <c r="BA68" s="20"/>
      <c r="BB68" s="86"/>
      <c r="BC68" s="32"/>
      <c r="BI68" s="32"/>
      <c r="BJ68" s="43"/>
      <c r="BO68" s="188"/>
      <c r="BQ68" s="124" t="s">
        <v>55</v>
      </c>
      <c r="BR68" s="129">
        <v>0.003900462962962963</v>
      </c>
      <c r="BU68" s="166">
        <v>32</v>
      </c>
      <c r="BV68" s="174">
        <v>0.0014351851851851854</v>
      </c>
    </row>
    <row r="69" spans="1:74" s="19" customFormat="1" ht="15">
      <c r="A69" s="24">
        <v>4</v>
      </c>
      <c r="B69" s="166">
        <v>36</v>
      </c>
      <c r="C69" s="49" t="s">
        <v>133</v>
      </c>
      <c r="D69" s="24">
        <v>2002</v>
      </c>
      <c r="E69" s="109" t="s">
        <v>104</v>
      </c>
      <c r="F69" s="57">
        <f t="shared" si="5"/>
        <v>0.0228125</v>
      </c>
      <c r="G69" s="24">
        <v>2</v>
      </c>
      <c r="H69" s="24">
        <v>0</v>
      </c>
      <c r="I69" s="24">
        <v>2</v>
      </c>
      <c r="J69" s="24">
        <v>3</v>
      </c>
      <c r="K69" s="24">
        <f t="shared" si="6"/>
        <v>7</v>
      </c>
      <c r="L69" s="25">
        <v>0.02466435185185185</v>
      </c>
      <c r="M69" s="25">
        <f t="shared" si="7"/>
        <v>0.00031249999999999334</v>
      </c>
      <c r="N69" s="85"/>
      <c r="O69" s="85"/>
      <c r="P69" s="85"/>
      <c r="Q69" s="85"/>
      <c r="R69" s="85"/>
      <c r="S69" s="85"/>
      <c r="T69" s="85"/>
      <c r="U69" s="85"/>
      <c r="V69" s="85"/>
      <c r="BA69" s="20"/>
      <c r="BB69" s="86"/>
      <c r="BC69" s="32"/>
      <c r="BD69" s="88"/>
      <c r="BI69" s="32"/>
      <c r="BJ69" s="43"/>
      <c r="BO69" s="188"/>
      <c r="BQ69" s="124" t="s">
        <v>73</v>
      </c>
      <c r="BR69" s="129">
        <v>0</v>
      </c>
      <c r="BU69" s="166">
        <v>36</v>
      </c>
      <c r="BV69" s="174">
        <v>0.0018518518518518517</v>
      </c>
    </row>
    <row r="70" spans="1:74" s="19" customFormat="1" ht="15">
      <c r="A70" s="24">
        <v>5</v>
      </c>
      <c r="B70" s="166">
        <v>38</v>
      </c>
      <c r="C70" s="49" t="s">
        <v>150</v>
      </c>
      <c r="D70" s="24">
        <v>2001</v>
      </c>
      <c r="E70" s="42" t="s">
        <v>107</v>
      </c>
      <c r="F70" s="57">
        <f t="shared" si="5"/>
        <v>0.023483796296296294</v>
      </c>
      <c r="G70" s="24">
        <v>2</v>
      </c>
      <c r="H70" s="24">
        <v>4</v>
      </c>
      <c r="I70" s="24">
        <v>1</v>
      </c>
      <c r="J70" s="24">
        <v>2</v>
      </c>
      <c r="K70" s="24">
        <f t="shared" si="6"/>
        <v>9</v>
      </c>
      <c r="L70" s="25">
        <v>0.025451388888888888</v>
      </c>
      <c r="M70" s="25">
        <f t="shared" si="7"/>
        <v>0.0010995370370370308</v>
      </c>
      <c r="N70" s="85"/>
      <c r="O70" s="85"/>
      <c r="P70" s="85"/>
      <c r="Q70" s="85"/>
      <c r="R70" s="85"/>
      <c r="S70" s="85"/>
      <c r="T70" s="85"/>
      <c r="U70" s="85"/>
      <c r="V70" s="85"/>
      <c r="BA70" s="89"/>
      <c r="BB70" s="86"/>
      <c r="BC70" s="32"/>
      <c r="BD70" s="40"/>
      <c r="BI70" s="32"/>
      <c r="BJ70" s="63"/>
      <c r="BO70" s="188"/>
      <c r="BQ70" s="124" t="s">
        <v>64</v>
      </c>
      <c r="BR70" s="129">
        <v>0.0038194444444444443</v>
      </c>
      <c r="BU70" s="166">
        <v>38</v>
      </c>
      <c r="BV70" s="174">
        <v>0.001967592592592593</v>
      </c>
    </row>
    <row r="71" spans="1:74" s="19" customFormat="1" ht="15">
      <c r="A71" s="24">
        <v>6</v>
      </c>
      <c r="B71" s="166">
        <v>34</v>
      </c>
      <c r="C71" s="49" t="s">
        <v>140</v>
      </c>
      <c r="D71" s="24">
        <v>2001</v>
      </c>
      <c r="E71" s="114" t="s">
        <v>42</v>
      </c>
      <c r="F71" s="57">
        <f t="shared" si="5"/>
        <v>0.02414351851851852</v>
      </c>
      <c r="G71" s="24">
        <v>2</v>
      </c>
      <c r="H71" s="24">
        <v>0</v>
      </c>
      <c r="I71" s="24">
        <v>2</v>
      </c>
      <c r="J71" s="24">
        <v>4</v>
      </c>
      <c r="K71" s="24">
        <f t="shared" si="6"/>
        <v>8</v>
      </c>
      <c r="L71" s="25">
        <v>0.02578703703703704</v>
      </c>
      <c r="M71" s="25">
        <f t="shared" si="7"/>
        <v>0.0014351851851851817</v>
      </c>
      <c r="N71" s="85"/>
      <c r="O71" s="85"/>
      <c r="P71" s="85"/>
      <c r="Q71" s="85"/>
      <c r="R71" s="85"/>
      <c r="S71" s="85"/>
      <c r="T71" s="85"/>
      <c r="U71" s="85"/>
      <c r="V71" s="85"/>
      <c r="BA71" s="20"/>
      <c r="BB71" s="86"/>
      <c r="BC71" s="32"/>
      <c r="BI71" s="32"/>
      <c r="BJ71" s="43"/>
      <c r="BO71" s="188"/>
      <c r="BQ71" s="124" t="s">
        <v>53</v>
      </c>
      <c r="BR71" s="129">
        <v>0.0031249999999999997</v>
      </c>
      <c r="BU71" s="166">
        <v>34</v>
      </c>
      <c r="BV71" s="174">
        <v>0.0016435185185185183</v>
      </c>
    </row>
    <row r="72" spans="1:74" s="19" customFormat="1" ht="15">
      <c r="A72" s="24">
        <v>7</v>
      </c>
      <c r="B72" s="166">
        <v>41</v>
      </c>
      <c r="C72" s="49" t="s">
        <v>151</v>
      </c>
      <c r="D72" s="24">
        <v>2001</v>
      </c>
      <c r="E72" s="42" t="s">
        <v>112</v>
      </c>
      <c r="F72" s="57">
        <f t="shared" si="5"/>
        <v>0.023344907407407404</v>
      </c>
      <c r="G72" s="24">
        <v>1</v>
      </c>
      <c r="H72" s="24">
        <v>4</v>
      </c>
      <c r="I72" s="24">
        <v>2</v>
      </c>
      <c r="J72" s="24">
        <v>2</v>
      </c>
      <c r="K72" s="24">
        <f t="shared" si="6"/>
        <v>9</v>
      </c>
      <c r="L72" s="25">
        <v>0.02585648148148148</v>
      </c>
      <c r="M72" s="25">
        <f t="shared" si="7"/>
        <v>0.0015046296296296231</v>
      </c>
      <c r="N72" s="85"/>
      <c r="O72" s="85"/>
      <c r="P72" s="85"/>
      <c r="Q72" s="85"/>
      <c r="R72" s="85"/>
      <c r="S72" s="85"/>
      <c r="T72" s="85"/>
      <c r="U72" s="85"/>
      <c r="V72" s="85"/>
      <c r="BA72" s="89"/>
      <c r="BB72" s="86"/>
      <c r="BC72" s="32"/>
      <c r="BD72" s="91"/>
      <c r="BI72" s="32"/>
      <c r="BJ72" s="63"/>
      <c r="BO72" s="188"/>
      <c r="BQ72" s="124" t="s">
        <v>61</v>
      </c>
      <c r="BR72" s="129">
        <v>0.003101851851851852</v>
      </c>
      <c r="BU72" s="166">
        <v>41</v>
      </c>
      <c r="BV72" s="174">
        <v>0.002511574074074074</v>
      </c>
    </row>
    <row r="73" spans="1:74" s="19" customFormat="1" ht="15">
      <c r="A73" s="24">
        <v>8</v>
      </c>
      <c r="B73" s="166">
        <v>28</v>
      </c>
      <c r="C73" s="49" t="s">
        <v>138</v>
      </c>
      <c r="D73" s="24">
        <v>2002</v>
      </c>
      <c r="E73" s="42" t="s">
        <v>112</v>
      </c>
      <c r="F73" s="57">
        <f t="shared" si="5"/>
        <v>0.025439814814814818</v>
      </c>
      <c r="G73" s="24">
        <v>2</v>
      </c>
      <c r="H73" s="24">
        <v>4</v>
      </c>
      <c r="I73" s="24">
        <v>4</v>
      </c>
      <c r="J73" s="24">
        <v>5</v>
      </c>
      <c r="K73" s="24">
        <f t="shared" si="6"/>
        <v>15</v>
      </c>
      <c r="L73" s="25">
        <v>0.026354166666666668</v>
      </c>
      <c r="M73" s="25">
        <f t="shared" si="7"/>
        <v>0.002002314814814811</v>
      </c>
      <c r="N73" s="85"/>
      <c r="O73" s="85"/>
      <c r="P73" s="85"/>
      <c r="Q73" s="85"/>
      <c r="R73" s="85"/>
      <c r="S73" s="85"/>
      <c r="T73" s="85"/>
      <c r="U73" s="85"/>
      <c r="V73" s="85"/>
      <c r="BA73" s="20"/>
      <c r="BB73" s="86"/>
      <c r="BC73" s="32"/>
      <c r="BI73" s="32"/>
      <c r="BJ73" s="43"/>
      <c r="BO73" s="188"/>
      <c r="BQ73" s="124" t="s">
        <v>52</v>
      </c>
      <c r="BR73" s="129">
        <v>0.003009259259259259</v>
      </c>
      <c r="BU73" s="166">
        <v>28</v>
      </c>
      <c r="BV73" s="174">
        <v>0.0009143518518518518</v>
      </c>
    </row>
    <row r="74" spans="1:74" s="19" customFormat="1" ht="15">
      <c r="A74" s="24">
        <v>9</v>
      </c>
      <c r="B74" s="166">
        <v>35</v>
      </c>
      <c r="C74" s="67" t="s">
        <v>149</v>
      </c>
      <c r="D74" s="176">
        <v>2002</v>
      </c>
      <c r="E74" s="114" t="s">
        <v>40</v>
      </c>
      <c r="F74" s="57">
        <f t="shared" si="5"/>
        <v>0.025115740740740737</v>
      </c>
      <c r="G74" s="24">
        <v>2</v>
      </c>
      <c r="H74" s="24">
        <v>4</v>
      </c>
      <c r="I74" s="24">
        <v>3</v>
      </c>
      <c r="J74" s="24">
        <v>2</v>
      </c>
      <c r="K74" s="24">
        <f t="shared" si="6"/>
        <v>11</v>
      </c>
      <c r="L74" s="25">
        <v>0.02685185185185185</v>
      </c>
      <c r="M74" s="25">
        <f t="shared" si="7"/>
        <v>0.002499999999999992</v>
      </c>
      <c r="N74" s="85"/>
      <c r="O74" s="85"/>
      <c r="P74" s="85"/>
      <c r="Q74" s="85"/>
      <c r="R74" s="85"/>
      <c r="S74" s="85"/>
      <c r="T74" s="85"/>
      <c r="U74" s="85"/>
      <c r="V74" s="85"/>
      <c r="BA74" s="20"/>
      <c r="BB74" s="86"/>
      <c r="BC74" s="32"/>
      <c r="BI74" s="32"/>
      <c r="BJ74" s="43"/>
      <c r="BO74" s="188"/>
      <c r="BQ74" s="124" t="s">
        <v>51</v>
      </c>
      <c r="BR74" s="129">
        <v>0.0024189814814814816</v>
      </c>
      <c r="BU74" s="166">
        <v>35</v>
      </c>
      <c r="BV74" s="174">
        <v>0.001736111111111111</v>
      </c>
    </row>
    <row r="75" spans="1:74" s="19" customFormat="1" ht="15">
      <c r="A75" s="24">
        <v>10</v>
      </c>
      <c r="B75" s="166">
        <v>40</v>
      </c>
      <c r="C75" s="169" t="s">
        <v>141</v>
      </c>
      <c r="D75" s="24">
        <v>2001</v>
      </c>
      <c r="E75" s="42" t="s">
        <v>112</v>
      </c>
      <c r="F75" s="57">
        <f t="shared" si="5"/>
        <v>0.025057870370370373</v>
      </c>
      <c r="G75" s="24">
        <v>2</v>
      </c>
      <c r="H75" s="24">
        <v>4</v>
      </c>
      <c r="I75" s="24">
        <v>1</v>
      </c>
      <c r="J75" s="24">
        <v>1</v>
      </c>
      <c r="K75" s="24">
        <f t="shared" si="6"/>
        <v>8</v>
      </c>
      <c r="L75" s="25">
        <v>0.027418981481481485</v>
      </c>
      <c r="M75" s="25">
        <f t="shared" si="7"/>
        <v>0.003067129629629628</v>
      </c>
      <c r="N75" s="85"/>
      <c r="O75" s="85"/>
      <c r="P75" s="85"/>
      <c r="Q75" s="85"/>
      <c r="R75" s="85"/>
      <c r="S75" s="85"/>
      <c r="T75" s="85"/>
      <c r="U75" s="85"/>
      <c r="V75" s="85"/>
      <c r="BA75" s="90"/>
      <c r="BB75" s="86"/>
      <c r="BC75" s="32"/>
      <c r="BD75" s="88"/>
      <c r="BI75" s="32"/>
      <c r="BJ75" s="63"/>
      <c r="BO75" s="188"/>
      <c r="BQ75" s="124" t="s">
        <v>47</v>
      </c>
      <c r="BR75" s="129">
        <v>0.004039351851851852</v>
      </c>
      <c r="BU75" s="166">
        <v>40</v>
      </c>
      <c r="BV75" s="174">
        <v>0.002361111111111111</v>
      </c>
    </row>
    <row r="76" spans="1:74" s="19" customFormat="1" ht="15">
      <c r="A76" s="24">
        <v>11</v>
      </c>
      <c r="B76" s="166">
        <v>42</v>
      </c>
      <c r="C76" s="67" t="s">
        <v>134</v>
      </c>
      <c r="D76" s="176">
        <v>2001</v>
      </c>
      <c r="E76" s="114" t="s">
        <v>40</v>
      </c>
      <c r="F76" s="57">
        <f t="shared" si="5"/>
        <v>0.025671296296296296</v>
      </c>
      <c r="G76" s="24">
        <v>2</v>
      </c>
      <c r="H76" s="24">
        <v>2</v>
      </c>
      <c r="I76" s="24">
        <v>3</v>
      </c>
      <c r="J76" s="24">
        <v>3</v>
      </c>
      <c r="K76" s="24">
        <f t="shared" si="6"/>
        <v>10</v>
      </c>
      <c r="L76" s="25">
        <v>0.028402777777777777</v>
      </c>
      <c r="M76" s="25">
        <f t="shared" si="7"/>
        <v>0.00405092592592592</v>
      </c>
      <c r="N76" s="85"/>
      <c r="O76" s="85"/>
      <c r="P76" s="85"/>
      <c r="Q76" s="85"/>
      <c r="R76" s="85"/>
      <c r="S76" s="85"/>
      <c r="T76" s="85"/>
      <c r="U76" s="85"/>
      <c r="V76" s="85"/>
      <c r="BA76" s="20"/>
      <c r="BB76" s="86"/>
      <c r="BC76" s="32"/>
      <c r="BD76" s="88"/>
      <c r="BI76" s="32"/>
      <c r="BJ76" s="43"/>
      <c r="BO76" s="188"/>
      <c r="BQ76" s="124" t="s">
        <v>74</v>
      </c>
      <c r="BR76" s="129">
        <v>0.0003935185185185185</v>
      </c>
      <c r="BU76" s="166">
        <v>42</v>
      </c>
      <c r="BV76" s="174">
        <v>0.002731481481481482</v>
      </c>
    </row>
    <row r="77" spans="1:75" s="19" customFormat="1" ht="15">
      <c r="A77" s="24">
        <v>12</v>
      </c>
      <c r="B77" s="166">
        <v>45</v>
      </c>
      <c r="C77" s="49" t="s">
        <v>135</v>
      </c>
      <c r="D77" s="24">
        <v>2001</v>
      </c>
      <c r="E77" s="42" t="s">
        <v>125</v>
      </c>
      <c r="F77" s="57">
        <f aca="true" t="shared" si="8" ref="F77:F84">BO77-BV77</f>
        <v>0.02613425925925926</v>
      </c>
      <c r="G77" s="24">
        <v>4</v>
      </c>
      <c r="H77" s="24">
        <v>1</v>
      </c>
      <c r="I77" s="24">
        <v>3</v>
      </c>
      <c r="J77" s="24">
        <v>3</v>
      </c>
      <c r="K77" s="24">
        <f t="shared" si="6"/>
        <v>11</v>
      </c>
      <c r="L77" s="25">
        <f aca="true" t="shared" si="9" ref="L77:L84">BO77+BW77</f>
        <v>0.029409722222222223</v>
      </c>
      <c r="M77" s="25">
        <f t="shared" si="7"/>
        <v>0.005057870370370365</v>
      </c>
      <c r="N77" s="85"/>
      <c r="O77" s="85"/>
      <c r="P77" s="85"/>
      <c r="Q77" s="85"/>
      <c r="R77" s="85"/>
      <c r="S77" s="85"/>
      <c r="T77" s="85"/>
      <c r="U77" s="85"/>
      <c r="V77" s="85"/>
      <c r="BA77" s="89"/>
      <c r="BB77" s="86"/>
      <c r="BC77" s="32"/>
      <c r="BD77" s="40"/>
      <c r="BI77" s="32"/>
      <c r="BJ77" s="63"/>
      <c r="BO77" s="181">
        <v>0.028912037037037038</v>
      </c>
      <c r="BQ77" s="124" t="s">
        <v>75</v>
      </c>
      <c r="BR77" s="129">
        <v>0.0012731481481481483</v>
      </c>
      <c r="BU77" s="166">
        <v>45</v>
      </c>
      <c r="BV77" s="174">
        <v>0.002777777777777778</v>
      </c>
      <c r="BW77" s="86">
        <v>0.0004976851851851852</v>
      </c>
    </row>
    <row r="78" spans="1:75" s="19" customFormat="1" ht="15">
      <c r="A78" s="24">
        <v>13</v>
      </c>
      <c r="B78" s="166">
        <v>43</v>
      </c>
      <c r="C78" s="175" t="s">
        <v>142</v>
      </c>
      <c r="D78" s="24">
        <v>2002</v>
      </c>
      <c r="E78" s="134" t="s">
        <v>107</v>
      </c>
      <c r="F78" s="57">
        <f t="shared" si="8"/>
        <v>0.026608796296296297</v>
      </c>
      <c r="G78" s="24">
        <v>1</v>
      </c>
      <c r="H78" s="24">
        <v>2</v>
      </c>
      <c r="I78" s="24">
        <v>3</v>
      </c>
      <c r="J78" s="24">
        <v>4</v>
      </c>
      <c r="K78" s="24">
        <f t="shared" si="6"/>
        <v>10</v>
      </c>
      <c r="L78" s="25">
        <f t="shared" si="9"/>
        <v>0.02959490740740741</v>
      </c>
      <c r="M78" s="25">
        <f t="shared" si="7"/>
        <v>0.005243055555555553</v>
      </c>
      <c r="N78" s="85"/>
      <c r="O78" s="85"/>
      <c r="P78" s="85"/>
      <c r="Q78" s="85"/>
      <c r="R78" s="85"/>
      <c r="S78" s="85"/>
      <c r="T78" s="85"/>
      <c r="U78" s="85"/>
      <c r="V78" s="85"/>
      <c r="BA78" s="89"/>
      <c r="BB78" s="86"/>
      <c r="BC78" s="32"/>
      <c r="BD78" s="40"/>
      <c r="BI78" s="32"/>
      <c r="BJ78" s="63"/>
      <c r="BO78" s="181">
        <v>0.029386574074074075</v>
      </c>
      <c r="BQ78" s="124" t="s">
        <v>69</v>
      </c>
      <c r="BR78" s="129">
        <v>0.004826388888888889</v>
      </c>
      <c r="BU78" s="166">
        <v>43</v>
      </c>
      <c r="BV78" s="174">
        <v>0.002777777777777778</v>
      </c>
      <c r="BW78" s="86">
        <v>0.00020833333333333335</v>
      </c>
    </row>
    <row r="79" spans="1:75" s="19" customFormat="1" ht="15">
      <c r="A79" s="24">
        <v>14</v>
      </c>
      <c r="B79" s="166">
        <v>49</v>
      </c>
      <c r="C79" s="49" t="s">
        <v>144</v>
      </c>
      <c r="D79" s="24">
        <v>2001</v>
      </c>
      <c r="E79" s="114" t="s">
        <v>42</v>
      </c>
      <c r="F79" s="57">
        <f t="shared" si="8"/>
        <v>0.024537037037037038</v>
      </c>
      <c r="G79" s="24">
        <v>2</v>
      </c>
      <c r="H79" s="24">
        <v>0</v>
      </c>
      <c r="I79" s="24">
        <v>4</v>
      </c>
      <c r="J79" s="24">
        <v>3</v>
      </c>
      <c r="K79" s="24">
        <f t="shared" si="6"/>
        <v>9</v>
      </c>
      <c r="L79" s="25">
        <f t="shared" si="9"/>
        <v>0.029733796296296296</v>
      </c>
      <c r="M79" s="25">
        <f t="shared" si="7"/>
        <v>0.005381944444444439</v>
      </c>
      <c r="N79" s="85"/>
      <c r="O79" s="85"/>
      <c r="P79" s="85"/>
      <c r="Q79" s="85"/>
      <c r="R79" s="85"/>
      <c r="S79" s="85"/>
      <c r="T79" s="85"/>
      <c r="U79" s="85"/>
      <c r="V79" s="85"/>
      <c r="BA79" s="20"/>
      <c r="BB79" s="86"/>
      <c r="BC79" s="32"/>
      <c r="BD79" s="88"/>
      <c r="BI79" s="32"/>
      <c r="BJ79" s="43"/>
      <c r="BO79" s="181">
        <v>0.027314814814814816</v>
      </c>
      <c r="BQ79" s="124" t="s">
        <v>46</v>
      </c>
      <c r="BR79" s="129">
        <v>0.0030787037037037037</v>
      </c>
      <c r="BU79" s="166">
        <v>49</v>
      </c>
      <c r="BV79" s="174">
        <v>0.00277777777777778</v>
      </c>
      <c r="BW79" s="86">
        <v>0.0024189814814814816</v>
      </c>
    </row>
    <row r="80" spans="1:75" s="19" customFormat="1" ht="15">
      <c r="A80" s="24">
        <v>15</v>
      </c>
      <c r="B80" s="166">
        <v>46</v>
      </c>
      <c r="C80" s="49" t="s">
        <v>143</v>
      </c>
      <c r="D80" s="157">
        <v>2001</v>
      </c>
      <c r="E80" s="114" t="s">
        <v>40</v>
      </c>
      <c r="F80" s="57">
        <f t="shared" si="8"/>
        <v>0.026238425925925922</v>
      </c>
      <c r="G80" s="24">
        <v>2</v>
      </c>
      <c r="H80" s="24">
        <v>4</v>
      </c>
      <c r="I80" s="24">
        <v>0</v>
      </c>
      <c r="J80" s="24">
        <v>2</v>
      </c>
      <c r="K80" s="24">
        <f t="shared" si="6"/>
        <v>8</v>
      </c>
      <c r="L80" s="25">
        <f t="shared" si="9"/>
        <v>0.029849537037037032</v>
      </c>
      <c r="M80" s="25">
        <f t="shared" si="7"/>
        <v>0.005497685185185175</v>
      </c>
      <c r="N80" s="85"/>
      <c r="O80" s="85"/>
      <c r="P80" s="85"/>
      <c r="Q80" s="85"/>
      <c r="R80" s="85"/>
      <c r="S80" s="85"/>
      <c r="T80" s="85"/>
      <c r="U80" s="85"/>
      <c r="V80" s="85"/>
      <c r="BA80" s="89"/>
      <c r="BB80" s="86"/>
      <c r="BC80" s="32"/>
      <c r="BD80" s="40"/>
      <c r="BI80" s="32"/>
      <c r="BJ80" s="63"/>
      <c r="BO80" s="181">
        <v>0.0290162037037037</v>
      </c>
      <c r="BQ80" s="124" t="s">
        <v>49</v>
      </c>
      <c r="BR80" s="129">
        <v>0.004247685185185185</v>
      </c>
      <c r="BU80" s="166">
        <v>46</v>
      </c>
      <c r="BV80" s="174">
        <v>0.002777777777777778</v>
      </c>
      <c r="BW80" s="86">
        <v>0.0008333333333333334</v>
      </c>
    </row>
    <row r="81" spans="1:75" s="19" customFormat="1" ht="15">
      <c r="A81" s="24">
        <v>16</v>
      </c>
      <c r="B81" s="166">
        <v>47</v>
      </c>
      <c r="C81" s="170" t="s">
        <v>152</v>
      </c>
      <c r="D81" s="24">
        <v>2002</v>
      </c>
      <c r="E81" s="114" t="s">
        <v>125</v>
      </c>
      <c r="F81" s="57">
        <f t="shared" si="8"/>
        <v>0.02665509259259259</v>
      </c>
      <c r="G81" s="24">
        <v>2</v>
      </c>
      <c r="H81" s="24">
        <v>2</v>
      </c>
      <c r="I81" s="24">
        <v>5</v>
      </c>
      <c r="J81" s="24">
        <v>3</v>
      </c>
      <c r="K81" s="24">
        <f t="shared" si="6"/>
        <v>12</v>
      </c>
      <c r="L81" s="25">
        <f t="shared" si="9"/>
        <v>0.031041666666666665</v>
      </c>
      <c r="M81" s="25">
        <f t="shared" si="7"/>
        <v>0.006689814814814808</v>
      </c>
      <c r="N81" s="85"/>
      <c r="O81" s="85"/>
      <c r="P81" s="85"/>
      <c r="Q81" s="85"/>
      <c r="R81" s="85"/>
      <c r="S81" s="85"/>
      <c r="T81" s="85"/>
      <c r="U81" s="85"/>
      <c r="V81" s="85"/>
      <c r="BA81" s="20"/>
      <c r="BB81" s="86"/>
      <c r="BC81" s="32"/>
      <c r="BI81" s="32"/>
      <c r="BJ81" s="43"/>
      <c r="BO81" s="181">
        <v>0.02943287037037037</v>
      </c>
      <c r="BQ81" s="124" t="s">
        <v>56</v>
      </c>
      <c r="BR81" s="129">
        <v>0.004074074074074075</v>
      </c>
      <c r="BU81" s="166">
        <v>47</v>
      </c>
      <c r="BV81" s="174">
        <v>0.002777777777777778</v>
      </c>
      <c r="BW81" s="86">
        <v>0.0016087962962962963</v>
      </c>
    </row>
    <row r="82" spans="1:75" s="19" customFormat="1" ht="15">
      <c r="A82" s="24">
        <v>17</v>
      </c>
      <c r="B82" s="166">
        <v>50</v>
      </c>
      <c r="C82" s="49" t="s">
        <v>153</v>
      </c>
      <c r="D82" s="24">
        <v>2002</v>
      </c>
      <c r="E82" s="114" t="s">
        <v>42</v>
      </c>
      <c r="F82" s="57">
        <f t="shared" si="8"/>
        <v>0.027303240740740743</v>
      </c>
      <c r="G82" s="24">
        <v>2</v>
      </c>
      <c r="H82" s="24">
        <v>3</v>
      </c>
      <c r="I82" s="24">
        <v>2</v>
      </c>
      <c r="J82" s="24">
        <v>3</v>
      </c>
      <c r="K82" s="24">
        <f t="shared" si="6"/>
        <v>10</v>
      </c>
      <c r="L82" s="25">
        <f t="shared" si="9"/>
        <v>0.032685185185185185</v>
      </c>
      <c r="M82" s="25">
        <f t="shared" si="7"/>
        <v>0.008333333333333328</v>
      </c>
      <c r="N82" s="85"/>
      <c r="O82" s="85"/>
      <c r="P82" s="85"/>
      <c r="Q82" s="85"/>
      <c r="R82" s="85"/>
      <c r="S82" s="85"/>
      <c r="T82" s="85"/>
      <c r="U82" s="85"/>
      <c r="V82" s="85"/>
      <c r="BA82" s="89"/>
      <c r="BB82" s="86"/>
      <c r="BC82" s="32"/>
      <c r="BD82" s="40"/>
      <c r="BI82" s="32"/>
      <c r="BJ82" s="63"/>
      <c r="BO82" s="181">
        <v>0.03008101851851852</v>
      </c>
      <c r="BQ82" s="124" t="s">
        <v>70</v>
      </c>
      <c r="BR82" s="129">
        <v>0.006388888888888888</v>
      </c>
      <c r="BU82" s="166">
        <v>50</v>
      </c>
      <c r="BV82" s="174">
        <v>0.002777777777777778</v>
      </c>
      <c r="BW82" s="86">
        <v>0.0026041666666666665</v>
      </c>
    </row>
    <row r="83" spans="1:77" s="19" customFormat="1" ht="15">
      <c r="A83" s="24">
        <v>18</v>
      </c>
      <c r="B83" s="189">
        <v>53</v>
      </c>
      <c r="C83" s="49" t="s">
        <v>154</v>
      </c>
      <c r="D83" s="24">
        <v>2002</v>
      </c>
      <c r="E83" s="114" t="s">
        <v>38</v>
      </c>
      <c r="F83" s="57">
        <f t="shared" si="8"/>
        <v>0.030787037037037036</v>
      </c>
      <c r="G83" s="166">
        <v>3</v>
      </c>
      <c r="H83" s="166">
        <v>1</v>
      </c>
      <c r="I83" s="166">
        <v>5</v>
      </c>
      <c r="J83" s="166">
        <v>5</v>
      </c>
      <c r="K83" s="24">
        <f t="shared" si="6"/>
        <v>14</v>
      </c>
      <c r="L83" s="25">
        <f t="shared" si="9"/>
        <v>0.03740740740740741</v>
      </c>
      <c r="M83" s="25">
        <f t="shared" si="7"/>
        <v>0.013055555555555553</v>
      </c>
      <c r="N83" s="4"/>
      <c r="O83" s="4"/>
      <c r="P83" s="4"/>
      <c r="Q83" s="4"/>
      <c r="R83" s="4"/>
      <c r="S83" s="4"/>
      <c r="T83" s="4"/>
      <c r="U83" s="4"/>
      <c r="V83" s="4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 s="1"/>
      <c r="BB83"/>
      <c r="BC83" s="177"/>
      <c r="BD83" s="21"/>
      <c r="BE83"/>
      <c r="BF83"/>
      <c r="BG83"/>
      <c r="BH83"/>
      <c r="BI83" s="171"/>
      <c r="BJ83"/>
      <c r="BK83"/>
      <c r="BL83"/>
      <c r="BM83"/>
      <c r="BN83" t="s">
        <v>199</v>
      </c>
      <c r="BO83" s="179">
        <v>0.03356481481481482</v>
      </c>
      <c r="BP83"/>
      <c r="BQ83" s="171"/>
      <c r="BR83" s="178"/>
      <c r="BS83"/>
      <c r="BT83"/>
      <c r="BU83" s="166">
        <v>53</v>
      </c>
      <c r="BV83" s="174">
        <v>0.00277777777777778</v>
      </c>
      <c r="BW83" s="173">
        <v>0.0038425925925925923</v>
      </c>
      <c r="BX83"/>
      <c r="BY83"/>
    </row>
    <row r="84" spans="1:75" s="19" customFormat="1" ht="15">
      <c r="A84" s="24">
        <v>19</v>
      </c>
      <c r="B84" s="166">
        <v>51</v>
      </c>
      <c r="C84" s="49" t="s">
        <v>137</v>
      </c>
      <c r="D84" s="24">
        <v>2001</v>
      </c>
      <c r="E84" s="114" t="s">
        <v>38</v>
      </c>
      <c r="F84" s="57">
        <f t="shared" si="8"/>
        <v>0.031400462962962956</v>
      </c>
      <c r="G84" s="24">
        <v>3</v>
      </c>
      <c r="H84" s="24">
        <v>1</v>
      </c>
      <c r="I84" s="24">
        <v>4</v>
      </c>
      <c r="J84" s="24">
        <v>4</v>
      </c>
      <c r="K84" s="24">
        <f t="shared" si="6"/>
        <v>12</v>
      </c>
      <c r="L84" s="25">
        <f t="shared" si="9"/>
        <v>0.03778935185185185</v>
      </c>
      <c r="M84" s="25">
        <f t="shared" si="7"/>
        <v>0.013437499999999995</v>
      </c>
      <c r="N84" s="85"/>
      <c r="O84" s="85"/>
      <c r="P84" s="85"/>
      <c r="Q84" s="85"/>
      <c r="R84" s="85"/>
      <c r="S84" s="85"/>
      <c r="T84" s="85"/>
      <c r="U84" s="85"/>
      <c r="V84" s="85"/>
      <c r="BA84" s="89"/>
      <c r="BB84" s="86"/>
      <c r="BC84" s="32"/>
      <c r="BD84" s="40"/>
      <c r="BI84" s="32"/>
      <c r="BJ84" s="63"/>
      <c r="BN84" s="19" t="s">
        <v>199</v>
      </c>
      <c r="BO84" s="181">
        <v>0.03417824074074074</v>
      </c>
      <c r="BQ84" s="124" t="s">
        <v>44</v>
      </c>
      <c r="BR84" s="129">
        <v>0.0013541666666666667</v>
      </c>
      <c r="BU84" s="166">
        <v>51</v>
      </c>
      <c r="BV84" s="174">
        <v>0.00277777777777778</v>
      </c>
      <c r="BW84" s="86">
        <v>0.0036111111111111114</v>
      </c>
    </row>
    <row r="85" spans="1:75" s="19" customFormat="1" ht="15">
      <c r="A85" s="24"/>
      <c r="B85" s="166">
        <v>48</v>
      </c>
      <c r="C85" s="49" t="s">
        <v>136</v>
      </c>
      <c r="D85" s="24">
        <v>2001</v>
      </c>
      <c r="E85" s="42" t="s">
        <v>125</v>
      </c>
      <c r="F85" s="57"/>
      <c r="G85" s="24"/>
      <c r="H85" s="24"/>
      <c r="I85" s="24"/>
      <c r="J85" s="24"/>
      <c r="K85" s="24"/>
      <c r="L85" s="25" t="s">
        <v>198</v>
      </c>
      <c r="M85" s="25"/>
      <c r="N85" s="85"/>
      <c r="O85" s="85"/>
      <c r="P85" s="85"/>
      <c r="Q85" s="85"/>
      <c r="R85" s="85"/>
      <c r="S85" s="85"/>
      <c r="T85" s="85"/>
      <c r="U85" s="85"/>
      <c r="V85" s="85"/>
      <c r="BA85" s="20"/>
      <c r="BB85" s="86"/>
      <c r="BC85" s="32"/>
      <c r="BI85" s="32"/>
      <c r="BJ85" s="43"/>
      <c r="BO85" s="181">
        <v>0.8333333333333334</v>
      </c>
      <c r="BQ85" s="124" t="s">
        <v>50</v>
      </c>
      <c r="BR85" s="129">
        <v>0.001967592592592593</v>
      </c>
      <c r="BU85" s="166">
        <v>48</v>
      </c>
      <c r="BV85" s="174">
        <v>0.002777777777777778</v>
      </c>
      <c r="BW85" s="86">
        <v>0.0019097222222222222</v>
      </c>
    </row>
    <row r="86" spans="1:75" s="19" customFormat="1" ht="15">
      <c r="A86" s="24"/>
      <c r="B86" s="166">
        <v>52</v>
      </c>
      <c r="C86" s="49" t="s">
        <v>145</v>
      </c>
      <c r="D86" s="24">
        <v>2001</v>
      </c>
      <c r="E86" s="42" t="s">
        <v>39</v>
      </c>
      <c r="F86" s="57"/>
      <c r="G86" s="24"/>
      <c r="H86" s="24"/>
      <c r="I86" s="24"/>
      <c r="J86" s="24"/>
      <c r="K86" s="24"/>
      <c r="L86" s="25" t="s">
        <v>198</v>
      </c>
      <c r="M86" s="25"/>
      <c r="N86" s="85"/>
      <c r="O86" s="85"/>
      <c r="P86" s="85"/>
      <c r="Q86" s="85"/>
      <c r="R86" s="85"/>
      <c r="S86" s="85"/>
      <c r="T86" s="85"/>
      <c r="U86" s="85"/>
      <c r="V86" s="85"/>
      <c r="BA86" s="20"/>
      <c r="BB86" s="86"/>
      <c r="BC86" s="32"/>
      <c r="BI86" s="32"/>
      <c r="BJ86" s="87"/>
      <c r="BO86" s="181">
        <v>0.875</v>
      </c>
      <c r="BQ86" s="124" t="s">
        <v>67</v>
      </c>
      <c r="BR86" s="129">
        <v>0.004212962962962963</v>
      </c>
      <c r="BU86" s="166">
        <v>52</v>
      </c>
      <c r="BV86" s="174">
        <v>0.00277777777777778</v>
      </c>
      <c r="BW86" s="86">
        <v>0.0038310185185185183</v>
      </c>
    </row>
    <row r="87" ht="15" customHeight="1">
      <c r="A87" t="s">
        <v>200</v>
      </c>
    </row>
    <row r="88" spans="1:76" ht="15.75">
      <c r="A88" s="96" t="s">
        <v>13</v>
      </c>
      <c r="B88" s="96"/>
      <c r="C88" s="192"/>
      <c r="D88" s="192"/>
      <c r="E88" s="96" t="s">
        <v>24</v>
      </c>
      <c r="F88" s="96" t="s">
        <v>18</v>
      </c>
      <c r="G88" s="193" t="s">
        <v>17</v>
      </c>
      <c r="H88" s="193"/>
      <c r="I88" s="193"/>
      <c r="J88" s="193"/>
      <c r="K88" s="193"/>
      <c r="L88" s="34"/>
      <c r="M88" s="95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8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119"/>
      <c r="BS88" s="39"/>
      <c r="BT88" s="39"/>
      <c r="BU88" s="39"/>
      <c r="BV88" s="39"/>
      <c r="BW88" s="39"/>
      <c r="BX88" s="39"/>
    </row>
    <row r="89" spans="1:76" ht="15">
      <c r="A89" s="80" t="s">
        <v>0</v>
      </c>
      <c r="B89" s="80" t="s">
        <v>1</v>
      </c>
      <c r="C89" s="102" t="s">
        <v>2</v>
      </c>
      <c r="D89" s="80" t="s">
        <v>3</v>
      </c>
      <c r="E89" s="80" t="s">
        <v>4</v>
      </c>
      <c r="F89" s="79" t="s">
        <v>19</v>
      </c>
      <c r="G89" s="104" t="s">
        <v>5</v>
      </c>
      <c r="H89" s="104" t="s">
        <v>5</v>
      </c>
      <c r="I89" s="80" t="s">
        <v>7</v>
      </c>
      <c r="J89" s="105" t="s">
        <v>7</v>
      </c>
      <c r="K89" s="105" t="s">
        <v>6</v>
      </c>
      <c r="L89" s="108" t="s">
        <v>8</v>
      </c>
      <c r="M89" s="80" t="s">
        <v>16</v>
      </c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2"/>
      <c r="AK89" s="93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3"/>
      <c r="AW89" s="93"/>
      <c r="AX89" s="93"/>
      <c r="AY89" s="93"/>
      <c r="AZ89" s="93"/>
      <c r="BA89" s="94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122"/>
      <c r="BS89" s="93"/>
      <c r="BT89" s="93"/>
      <c r="BU89" s="93"/>
      <c r="BV89" s="93"/>
      <c r="BW89" s="93"/>
      <c r="BX89" s="93"/>
    </row>
    <row r="90" spans="1:76" ht="15">
      <c r="A90" s="97" t="s">
        <v>26</v>
      </c>
      <c r="B90" s="97" t="s">
        <v>27</v>
      </c>
      <c r="C90" s="103" t="s">
        <v>28</v>
      </c>
      <c r="D90" s="97"/>
      <c r="E90" s="97" t="s">
        <v>29</v>
      </c>
      <c r="F90" s="99" t="s">
        <v>32</v>
      </c>
      <c r="G90" s="106" t="s">
        <v>7</v>
      </c>
      <c r="H90" s="106" t="s">
        <v>7</v>
      </c>
      <c r="I90" s="97" t="s">
        <v>30</v>
      </c>
      <c r="J90" s="98" t="s">
        <v>30</v>
      </c>
      <c r="K90" s="107" t="s">
        <v>31</v>
      </c>
      <c r="L90" s="99" t="s">
        <v>32</v>
      </c>
      <c r="M90" s="99" t="s">
        <v>33</v>
      </c>
      <c r="N90" s="28"/>
      <c r="O90" s="28"/>
      <c r="P90" s="28"/>
      <c r="Q90" s="28"/>
      <c r="R90" s="28"/>
      <c r="S90" s="28"/>
      <c r="T90" s="28"/>
      <c r="U90" s="28"/>
      <c r="V90" s="28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8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16"/>
      <c r="BS90" s="17"/>
      <c r="BT90" s="17"/>
      <c r="BU90" s="17"/>
      <c r="BV90" s="17"/>
      <c r="BW90" s="17"/>
      <c r="BX90" s="17"/>
    </row>
    <row r="91" spans="1:76" ht="15">
      <c r="A91" s="24">
        <v>1</v>
      </c>
      <c r="B91" s="166">
        <v>62</v>
      </c>
      <c r="C91" s="141" t="s">
        <v>183</v>
      </c>
      <c r="D91" s="157">
        <v>1997</v>
      </c>
      <c r="E91" s="28" t="s">
        <v>58</v>
      </c>
      <c r="F91" s="132">
        <f>L91-BV91</f>
        <v>0.028194444444444442</v>
      </c>
      <c r="G91" s="100">
        <v>1</v>
      </c>
      <c r="H91" s="100">
        <v>3</v>
      </c>
      <c r="I91" s="24">
        <v>0</v>
      </c>
      <c r="J91" s="24">
        <v>2</v>
      </c>
      <c r="K91" s="101">
        <f>SUM(G91:J91)</f>
        <v>6</v>
      </c>
      <c r="L91" s="150">
        <v>0.029166666666666664</v>
      </c>
      <c r="M91" s="150"/>
      <c r="N91" s="28"/>
      <c r="O91" s="28"/>
      <c r="P91" s="28"/>
      <c r="Q91" s="28"/>
      <c r="R91" s="28"/>
      <c r="S91" s="28"/>
      <c r="T91" s="28"/>
      <c r="U91" s="28"/>
      <c r="V91" s="28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8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83"/>
      <c r="BP91" s="42"/>
      <c r="BQ91" s="124" t="s">
        <v>85</v>
      </c>
      <c r="BR91" s="129">
        <v>0.0010763888888888889</v>
      </c>
      <c r="BS91" s="42"/>
      <c r="BT91" s="42"/>
      <c r="BU91" s="166">
        <v>62</v>
      </c>
      <c r="BV91" s="167">
        <v>0.0009722222222222221</v>
      </c>
      <c r="BW91" s="42"/>
      <c r="BX91" s="17"/>
    </row>
    <row r="92" spans="1:76" ht="15">
      <c r="A92" s="24">
        <v>2</v>
      </c>
      <c r="B92" s="166">
        <v>59</v>
      </c>
      <c r="C92" s="141" t="s">
        <v>180</v>
      </c>
      <c r="D92" s="157">
        <v>1997</v>
      </c>
      <c r="E92" s="133" t="s">
        <v>107</v>
      </c>
      <c r="F92" s="132">
        <f>L92-BV92</f>
        <v>0.029594907407407407</v>
      </c>
      <c r="G92" s="100">
        <v>2</v>
      </c>
      <c r="H92" s="100">
        <v>1</v>
      </c>
      <c r="I92" s="24">
        <v>1</v>
      </c>
      <c r="J92" s="24">
        <v>3</v>
      </c>
      <c r="K92" s="101">
        <f>SUM(G92:J92)</f>
        <v>7</v>
      </c>
      <c r="L92" s="150">
        <v>0.029768518518518517</v>
      </c>
      <c r="M92" s="150">
        <f>L92-"0:42:00"</f>
        <v>0.0006018518518518534</v>
      </c>
      <c r="N92" s="28"/>
      <c r="O92" s="28"/>
      <c r="P92" s="28"/>
      <c r="Q92" s="28"/>
      <c r="R92" s="28"/>
      <c r="S92" s="28"/>
      <c r="T92" s="28"/>
      <c r="U92" s="28"/>
      <c r="V92" s="28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8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83"/>
      <c r="BP92" s="42"/>
      <c r="BQ92" s="124" t="s">
        <v>86</v>
      </c>
      <c r="BR92" s="129">
        <v>0.0011111111111111111</v>
      </c>
      <c r="BS92" s="42"/>
      <c r="BT92" s="42"/>
      <c r="BU92" s="166">
        <v>59</v>
      </c>
      <c r="BV92" s="167">
        <v>0.00017361111111111112</v>
      </c>
      <c r="BW92" s="42"/>
      <c r="BX92" s="17"/>
    </row>
    <row r="93" spans="1:76" ht="15">
      <c r="A93" s="24">
        <v>3</v>
      </c>
      <c r="B93" s="166">
        <v>57</v>
      </c>
      <c r="C93" s="141" t="s">
        <v>181</v>
      </c>
      <c r="D93" s="157">
        <v>1998</v>
      </c>
      <c r="E93" s="133" t="s">
        <v>125</v>
      </c>
      <c r="F93" s="132">
        <f>L93-BV93</f>
        <v>0.031006944444444445</v>
      </c>
      <c r="G93" s="100">
        <v>3</v>
      </c>
      <c r="H93" s="100">
        <v>1</v>
      </c>
      <c r="I93" s="24">
        <v>1</v>
      </c>
      <c r="J93" s="24">
        <v>0</v>
      </c>
      <c r="K93" s="101">
        <f>SUM(G93:J93)</f>
        <v>5</v>
      </c>
      <c r="L93" s="150">
        <v>0.031006944444444445</v>
      </c>
      <c r="M93" s="150">
        <f>L93-"0:42:00"</f>
        <v>0.001840277777777781</v>
      </c>
      <c r="N93" s="28"/>
      <c r="O93" s="28"/>
      <c r="P93" s="28"/>
      <c r="Q93" s="28"/>
      <c r="R93" s="28"/>
      <c r="S93" s="28"/>
      <c r="T93" s="28"/>
      <c r="U93" s="28"/>
      <c r="V93" s="28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8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83"/>
      <c r="BP93" s="42"/>
      <c r="BQ93" s="124" t="s">
        <v>84</v>
      </c>
      <c r="BR93" s="129">
        <v>0.00047453703703703704</v>
      </c>
      <c r="BS93" s="42"/>
      <c r="BT93" s="42"/>
      <c r="BU93" s="166">
        <v>57</v>
      </c>
      <c r="BV93" s="167">
        <v>0</v>
      </c>
      <c r="BW93" s="42"/>
      <c r="BX93" s="17"/>
    </row>
    <row r="94" spans="1:76" ht="15">
      <c r="A94" s="24">
        <v>4</v>
      </c>
      <c r="B94" s="166">
        <v>71</v>
      </c>
      <c r="C94" s="49" t="s">
        <v>184</v>
      </c>
      <c r="D94" s="24">
        <v>1998</v>
      </c>
      <c r="E94" s="125" t="s">
        <v>39</v>
      </c>
      <c r="F94" s="132">
        <f>L94-BV94</f>
        <v>0.03061342592592593</v>
      </c>
      <c r="G94" s="100">
        <v>1</v>
      </c>
      <c r="H94" s="100">
        <v>2</v>
      </c>
      <c r="I94" s="24">
        <v>2</v>
      </c>
      <c r="J94" s="24">
        <v>1</v>
      </c>
      <c r="K94" s="101">
        <f>SUM(G94:J94)</f>
        <v>6</v>
      </c>
      <c r="L94" s="150">
        <v>0.03280092592592593</v>
      </c>
      <c r="M94" s="150">
        <f>L94-"0:42:00"</f>
        <v>0.003634259259259264</v>
      </c>
      <c r="N94" s="28"/>
      <c r="O94" s="28"/>
      <c r="P94" s="28"/>
      <c r="Q94" s="28"/>
      <c r="R94" s="28"/>
      <c r="S94" s="28"/>
      <c r="T94" s="28"/>
      <c r="U94" s="28"/>
      <c r="V94" s="28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8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83"/>
      <c r="BP94" s="42"/>
      <c r="BQ94" s="124" t="s">
        <v>87</v>
      </c>
      <c r="BR94" s="129">
        <v>0.0014351851851851854</v>
      </c>
      <c r="BS94" s="42"/>
      <c r="BT94" s="42"/>
      <c r="BU94" s="166">
        <v>71</v>
      </c>
      <c r="BV94" s="167">
        <v>0.0021874999999999998</v>
      </c>
      <c r="BW94" s="42"/>
      <c r="BX94" s="17"/>
    </row>
    <row r="95" spans="1:76" ht="15">
      <c r="A95" s="24"/>
      <c r="B95" s="166">
        <v>74</v>
      </c>
      <c r="C95" s="141" t="s">
        <v>182</v>
      </c>
      <c r="D95" s="166">
        <v>1998</v>
      </c>
      <c r="E95" s="133" t="s">
        <v>107</v>
      </c>
      <c r="F95" s="132"/>
      <c r="G95" s="100">
        <v>1</v>
      </c>
      <c r="H95" s="100"/>
      <c r="I95" s="24"/>
      <c r="J95" s="24"/>
      <c r="K95" s="101"/>
      <c r="L95" s="150" t="s">
        <v>197</v>
      </c>
      <c r="M95" s="150"/>
      <c r="N95" s="28"/>
      <c r="O95" s="28"/>
      <c r="P95" s="28"/>
      <c r="Q95" s="28"/>
      <c r="R95" s="28"/>
      <c r="S95" s="28"/>
      <c r="T95" s="28"/>
      <c r="U95" s="28"/>
      <c r="V95" s="28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8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42"/>
      <c r="BP95" s="42"/>
      <c r="BQ95" s="124" t="s">
        <v>83</v>
      </c>
      <c r="BR95" s="129">
        <v>0</v>
      </c>
      <c r="BS95" s="42"/>
      <c r="BT95" s="42"/>
      <c r="BU95" s="166">
        <v>74</v>
      </c>
      <c r="BV95" s="167">
        <v>0.002777777777777778</v>
      </c>
      <c r="BW95" s="158">
        <v>3.472222222222222E-05</v>
      </c>
      <c r="BX95" s="17"/>
    </row>
    <row r="96" spans="1:70" s="60" customFormat="1" ht="15.75" customHeight="1">
      <c r="A96" s="75" t="s">
        <v>12</v>
      </c>
      <c r="B96" s="75"/>
      <c r="C96" s="192"/>
      <c r="D96" s="192"/>
      <c r="E96" s="77" t="s">
        <v>25</v>
      </c>
      <c r="F96" s="96" t="s">
        <v>18</v>
      </c>
      <c r="G96" s="192" t="s">
        <v>17</v>
      </c>
      <c r="H96" s="192"/>
      <c r="I96" s="192"/>
      <c r="J96" s="192"/>
      <c r="K96" s="192"/>
      <c r="L96" s="76"/>
      <c r="M96" s="96"/>
      <c r="N96" s="62"/>
      <c r="O96" s="62"/>
      <c r="P96" s="62"/>
      <c r="Q96" s="62"/>
      <c r="R96" s="62"/>
      <c r="S96" s="62"/>
      <c r="T96" s="62"/>
      <c r="U96" s="62"/>
      <c r="V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BA96" s="44"/>
      <c r="BR96" s="121"/>
    </row>
    <row r="97" spans="1:70" s="37" customFormat="1" ht="15.75">
      <c r="A97" s="80" t="s">
        <v>0</v>
      </c>
      <c r="B97" s="80" t="s">
        <v>1</v>
      </c>
      <c r="C97" s="102" t="s">
        <v>2</v>
      </c>
      <c r="D97" s="80" t="s">
        <v>3</v>
      </c>
      <c r="E97" s="80" t="s">
        <v>4</v>
      </c>
      <c r="F97" s="79" t="s">
        <v>19</v>
      </c>
      <c r="G97" s="104" t="s">
        <v>5</v>
      </c>
      <c r="H97" s="104" t="s">
        <v>5</v>
      </c>
      <c r="I97" s="80" t="s">
        <v>7</v>
      </c>
      <c r="J97" s="105" t="s">
        <v>7</v>
      </c>
      <c r="K97" s="105" t="s">
        <v>6</v>
      </c>
      <c r="L97" s="108" t="s">
        <v>8</v>
      </c>
      <c r="M97" s="80" t="s">
        <v>16</v>
      </c>
      <c r="N97" s="39"/>
      <c r="O97" s="39"/>
      <c r="P97" s="39"/>
      <c r="Q97" s="39"/>
      <c r="R97" s="39"/>
      <c r="S97" s="39"/>
      <c r="T97" s="39"/>
      <c r="U97" s="39"/>
      <c r="V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BA97" s="56"/>
      <c r="BR97" s="115"/>
    </row>
    <row r="98" spans="1:70" s="17" customFormat="1" ht="15">
      <c r="A98" s="97" t="s">
        <v>26</v>
      </c>
      <c r="B98" s="97" t="s">
        <v>27</v>
      </c>
      <c r="C98" s="103" t="s">
        <v>28</v>
      </c>
      <c r="D98" s="97"/>
      <c r="E98" s="97" t="s">
        <v>29</v>
      </c>
      <c r="F98" s="99" t="s">
        <v>32</v>
      </c>
      <c r="G98" s="106" t="s">
        <v>7</v>
      </c>
      <c r="H98" s="106" t="s">
        <v>7</v>
      </c>
      <c r="I98" s="97" t="s">
        <v>30</v>
      </c>
      <c r="J98" s="98" t="s">
        <v>30</v>
      </c>
      <c r="K98" s="107" t="s">
        <v>31</v>
      </c>
      <c r="L98" s="99" t="s">
        <v>32</v>
      </c>
      <c r="M98" s="99" t="s">
        <v>33</v>
      </c>
      <c r="N98" s="28"/>
      <c r="O98" s="28"/>
      <c r="P98" s="28"/>
      <c r="Q98" s="28"/>
      <c r="R98" s="28"/>
      <c r="S98" s="28"/>
      <c r="T98" s="28"/>
      <c r="U98" s="28"/>
      <c r="V98" s="28"/>
      <c r="BA98" s="18"/>
      <c r="BR98" s="116"/>
    </row>
    <row r="99" spans="1:75" s="17" customFormat="1" ht="15">
      <c r="A99" s="100">
        <v>1</v>
      </c>
      <c r="B99" s="166">
        <v>56</v>
      </c>
      <c r="C99" s="49" t="s">
        <v>165</v>
      </c>
      <c r="D99" s="24">
        <v>1999</v>
      </c>
      <c r="E99" s="114" t="s">
        <v>40</v>
      </c>
      <c r="F99" s="132">
        <f aca="true" t="shared" si="10" ref="F99:F105">L99-BV99</f>
        <v>0.021342592592592594</v>
      </c>
      <c r="G99" s="153">
        <v>2</v>
      </c>
      <c r="H99" s="153">
        <v>0</v>
      </c>
      <c r="I99" s="154">
        <v>2</v>
      </c>
      <c r="J99" s="155">
        <v>3</v>
      </c>
      <c r="K99" s="156">
        <f aca="true" t="shared" si="11" ref="K99:K111">SUM(G99:J99)</f>
        <v>7</v>
      </c>
      <c r="L99" s="150">
        <v>0.021342592592592594</v>
      </c>
      <c r="M99" s="150"/>
      <c r="N99" s="28"/>
      <c r="O99" s="28"/>
      <c r="P99" s="28"/>
      <c r="Q99" s="28"/>
      <c r="R99" s="28"/>
      <c r="S99" s="28"/>
      <c r="T99" s="28"/>
      <c r="U99" s="28"/>
      <c r="V99" s="28"/>
      <c r="BA99" s="18"/>
      <c r="BO99" s="183"/>
      <c r="BP99" s="42"/>
      <c r="BQ99" s="124" t="s">
        <v>76</v>
      </c>
      <c r="BR99" s="129">
        <v>0</v>
      </c>
      <c r="BS99" s="42"/>
      <c r="BT99" s="42"/>
      <c r="BU99" s="166">
        <v>56</v>
      </c>
      <c r="BV99" s="167">
        <v>0</v>
      </c>
      <c r="BW99" s="42"/>
    </row>
    <row r="100" spans="1:75" s="17" customFormat="1" ht="15">
      <c r="A100" s="100">
        <v>2</v>
      </c>
      <c r="B100" s="166">
        <v>63</v>
      </c>
      <c r="C100" s="135" t="s">
        <v>166</v>
      </c>
      <c r="D100" s="24">
        <v>1999</v>
      </c>
      <c r="E100" s="114" t="s">
        <v>40</v>
      </c>
      <c r="F100" s="132">
        <f t="shared" si="10"/>
        <v>0.020555555555555556</v>
      </c>
      <c r="G100" s="153">
        <v>1</v>
      </c>
      <c r="H100" s="153">
        <v>1</v>
      </c>
      <c r="I100" s="154">
        <v>3</v>
      </c>
      <c r="J100" s="155">
        <v>3</v>
      </c>
      <c r="K100" s="156">
        <f t="shared" si="11"/>
        <v>8</v>
      </c>
      <c r="L100" s="150">
        <v>0.021574074074074075</v>
      </c>
      <c r="M100" s="150">
        <f>L100-"0:30:44"</f>
        <v>0.00023148148148148182</v>
      </c>
      <c r="N100" s="28"/>
      <c r="O100" s="28"/>
      <c r="P100" s="28"/>
      <c r="Q100" s="28"/>
      <c r="R100" s="28"/>
      <c r="S100" s="28"/>
      <c r="T100" s="28"/>
      <c r="U100" s="28"/>
      <c r="V100" s="28"/>
      <c r="BA100" s="18"/>
      <c r="BO100" s="183"/>
      <c r="BP100" s="42"/>
      <c r="BQ100" s="124" t="s">
        <v>81</v>
      </c>
      <c r="BR100" s="129">
        <v>0.0009027777777777778</v>
      </c>
      <c r="BS100" s="42"/>
      <c r="BT100" s="42"/>
      <c r="BU100" s="166">
        <v>63</v>
      </c>
      <c r="BV100" s="167">
        <v>0.0010185185185185186</v>
      </c>
      <c r="BW100" s="42"/>
    </row>
    <row r="101" spans="1:75" s="17" customFormat="1" ht="15">
      <c r="A101" s="100">
        <v>3</v>
      </c>
      <c r="B101" s="166">
        <v>65</v>
      </c>
      <c r="C101" s="49" t="s">
        <v>176</v>
      </c>
      <c r="D101" s="161">
        <v>1999</v>
      </c>
      <c r="E101" s="114" t="s">
        <v>40</v>
      </c>
      <c r="F101" s="132">
        <f t="shared" si="10"/>
        <v>0.02146990740740741</v>
      </c>
      <c r="G101" s="153">
        <v>2</v>
      </c>
      <c r="H101" s="153">
        <v>0</v>
      </c>
      <c r="I101" s="154">
        <v>2</v>
      </c>
      <c r="J101" s="155">
        <v>4</v>
      </c>
      <c r="K101" s="156">
        <f t="shared" si="11"/>
        <v>8</v>
      </c>
      <c r="L101" s="150">
        <v>0.022673611111111113</v>
      </c>
      <c r="M101" s="150">
        <f aca="true" t="shared" si="12" ref="M101:M111">L101-"0:30:44"</f>
        <v>0.0013310185185185196</v>
      </c>
      <c r="N101" s="28"/>
      <c r="O101" s="28"/>
      <c r="P101" s="28"/>
      <c r="Q101" s="28"/>
      <c r="R101" s="28"/>
      <c r="S101" s="28"/>
      <c r="T101" s="28"/>
      <c r="U101" s="28"/>
      <c r="V101" s="28"/>
      <c r="BA101" s="18"/>
      <c r="BO101" s="183"/>
      <c r="BP101" s="42"/>
      <c r="BQ101" s="124" t="s">
        <v>82</v>
      </c>
      <c r="BR101" s="129">
        <v>0.0010416666666666667</v>
      </c>
      <c r="BS101" s="42"/>
      <c r="BT101" s="42"/>
      <c r="BU101" s="166">
        <v>65</v>
      </c>
      <c r="BV101" s="167">
        <v>0.0012037037037037038</v>
      </c>
      <c r="BW101" s="42"/>
    </row>
    <row r="102" spans="1:75" s="17" customFormat="1" ht="15">
      <c r="A102" s="100">
        <v>4</v>
      </c>
      <c r="B102" s="166">
        <v>73</v>
      </c>
      <c r="C102" s="67" t="s">
        <v>173</v>
      </c>
      <c r="D102" s="24">
        <v>2000</v>
      </c>
      <c r="E102" s="42" t="s">
        <v>112</v>
      </c>
      <c r="F102" s="132">
        <f t="shared" si="10"/>
        <v>0.02020833333333333</v>
      </c>
      <c r="G102" s="153">
        <v>1</v>
      </c>
      <c r="H102" s="153">
        <v>1</v>
      </c>
      <c r="I102" s="154">
        <v>0</v>
      </c>
      <c r="J102" s="155">
        <v>3</v>
      </c>
      <c r="K102" s="156">
        <f t="shared" si="11"/>
        <v>5</v>
      </c>
      <c r="L102" s="150">
        <v>0.022743055555555555</v>
      </c>
      <c r="M102" s="150">
        <f t="shared" si="12"/>
        <v>0.001400462962962961</v>
      </c>
      <c r="N102" s="28"/>
      <c r="O102" s="28"/>
      <c r="P102" s="28"/>
      <c r="Q102" s="28"/>
      <c r="R102" s="28"/>
      <c r="S102" s="28"/>
      <c r="T102" s="28"/>
      <c r="U102" s="28"/>
      <c r="V102" s="28"/>
      <c r="BA102" s="18"/>
      <c r="BO102" s="183"/>
      <c r="BP102" s="42"/>
      <c r="BQ102" s="124"/>
      <c r="BR102" s="129"/>
      <c r="BS102" s="42"/>
      <c r="BT102" s="42"/>
      <c r="BU102" s="166">
        <v>73</v>
      </c>
      <c r="BV102" s="167">
        <v>0.002534722222222222</v>
      </c>
      <c r="BW102" s="42"/>
    </row>
    <row r="103" spans="1:75" s="17" customFormat="1" ht="15">
      <c r="A103" s="100">
        <v>5</v>
      </c>
      <c r="B103" s="166">
        <v>67</v>
      </c>
      <c r="C103" s="141" t="s">
        <v>172</v>
      </c>
      <c r="D103" s="157">
        <v>1999</v>
      </c>
      <c r="E103" s="42" t="s">
        <v>112</v>
      </c>
      <c r="F103" s="132">
        <f t="shared" si="10"/>
        <v>0.021527777777777778</v>
      </c>
      <c r="G103" s="153">
        <v>1</v>
      </c>
      <c r="H103" s="153">
        <v>1</v>
      </c>
      <c r="I103" s="154">
        <v>1</v>
      </c>
      <c r="J103" s="155">
        <v>3</v>
      </c>
      <c r="K103" s="156">
        <f t="shared" si="11"/>
        <v>6</v>
      </c>
      <c r="L103" s="150">
        <v>0.02351851851851852</v>
      </c>
      <c r="M103" s="150">
        <f t="shared" si="12"/>
        <v>0.002175925925925925</v>
      </c>
      <c r="N103" s="28"/>
      <c r="O103" s="28"/>
      <c r="P103" s="28"/>
      <c r="Q103" s="28"/>
      <c r="R103" s="28"/>
      <c r="S103" s="28"/>
      <c r="T103" s="28"/>
      <c r="U103" s="28"/>
      <c r="V103" s="28"/>
      <c r="BA103" s="18"/>
      <c r="BO103" s="183"/>
      <c r="BP103" s="42"/>
      <c r="BQ103" s="124"/>
      <c r="BR103" s="129"/>
      <c r="BS103" s="42"/>
      <c r="BT103" s="42"/>
      <c r="BU103" s="166">
        <v>67</v>
      </c>
      <c r="BV103" s="167">
        <v>0.001990740740740741</v>
      </c>
      <c r="BW103" s="42"/>
    </row>
    <row r="104" spans="1:75" s="17" customFormat="1" ht="15">
      <c r="A104" s="100">
        <v>6</v>
      </c>
      <c r="B104" s="166">
        <v>68</v>
      </c>
      <c r="C104" s="49" t="s">
        <v>177</v>
      </c>
      <c r="D104" s="24">
        <v>1999</v>
      </c>
      <c r="E104" s="134" t="s">
        <v>121</v>
      </c>
      <c r="F104" s="132">
        <f t="shared" si="10"/>
        <v>0.021828703703703708</v>
      </c>
      <c r="G104" s="153">
        <v>3</v>
      </c>
      <c r="H104" s="153">
        <v>1</v>
      </c>
      <c r="I104" s="154">
        <v>2</v>
      </c>
      <c r="J104" s="155">
        <v>2</v>
      </c>
      <c r="K104" s="156">
        <f t="shared" si="11"/>
        <v>8</v>
      </c>
      <c r="L104" s="150">
        <v>0.023923611111111114</v>
      </c>
      <c r="M104" s="150">
        <f t="shared" si="12"/>
        <v>0.0025810185185185207</v>
      </c>
      <c r="N104" s="28"/>
      <c r="O104" s="28"/>
      <c r="P104" s="28"/>
      <c r="Q104" s="28"/>
      <c r="R104" s="28"/>
      <c r="S104" s="28"/>
      <c r="T104" s="28"/>
      <c r="U104" s="28"/>
      <c r="V104" s="28"/>
      <c r="BA104" s="18"/>
      <c r="BO104" s="183"/>
      <c r="BP104" s="42"/>
      <c r="BQ104" s="124" t="s">
        <v>80</v>
      </c>
      <c r="BR104" s="129">
        <v>0.0008796296296296296</v>
      </c>
      <c r="BS104" s="42"/>
      <c r="BT104" s="42"/>
      <c r="BU104" s="166">
        <v>68</v>
      </c>
      <c r="BV104" s="167">
        <v>0.0020949074074074073</v>
      </c>
      <c r="BW104" s="42"/>
    </row>
    <row r="105" spans="1:75" s="17" customFormat="1" ht="15">
      <c r="A105" s="100">
        <v>7</v>
      </c>
      <c r="B105" s="166">
        <v>69</v>
      </c>
      <c r="C105" s="49" t="s">
        <v>167</v>
      </c>
      <c r="D105" s="24">
        <v>1999</v>
      </c>
      <c r="E105" s="114" t="s">
        <v>37</v>
      </c>
      <c r="F105" s="132">
        <f t="shared" si="10"/>
        <v>0.023032407407407404</v>
      </c>
      <c r="G105" s="153">
        <v>3</v>
      </c>
      <c r="H105" s="153">
        <v>4</v>
      </c>
      <c r="I105" s="154">
        <v>4</v>
      </c>
      <c r="J105" s="155">
        <v>1</v>
      </c>
      <c r="K105" s="156">
        <f t="shared" si="11"/>
        <v>12</v>
      </c>
      <c r="L105" s="150">
        <v>0.02517361111111111</v>
      </c>
      <c r="M105" s="150">
        <f t="shared" si="12"/>
        <v>0.003831018518518515</v>
      </c>
      <c r="N105" s="28"/>
      <c r="O105" s="28"/>
      <c r="P105" s="28"/>
      <c r="Q105" s="28"/>
      <c r="R105" s="28"/>
      <c r="S105" s="28"/>
      <c r="T105" s="28"/>
      <c r="U105" s="28"/>
      <c r="V105" s="28"/>
      <c r="BA105" s="18"/>
      <c r="BO105" s="183"/>
      <c r="BP105" s="42"/>
      <c r="BQ105" s="124"/>
      <c r="BR105" s="129"/>
      <c r="BS105" s="42"/>
      <c r="BT105" s="42"/>
      <c r="BU105" s="166">
        <v>69</v>
      </c>
      <c r="BV105" s="167">
        <v>0.0021412037037037038</v>
      </c>
      <c r="BW105" s="42"/>
    </row>
    <row r="106" spans="1:75" s="17" customFormat="1" ht="15">
      <c r="A106" s="100">
        <v>8</v>
      </c>
      <c r="B106" s="166">
        <v>75</v>
      </c>
      <c r="C106" s="141" t="s">
        <v>178</v>
      </c>
      <c r="D106" s="157">
        <v>1999</v>
      </c>
      <c r="E106" s="42" t="s">
        <v>112</v>
      </c>
      <c r="F106" s="132">
        <f aca="true" t="shared" si="13" ref="F106:F111">BO106-BV106</f>
        <v>0.02165509259259259</v>
      </c>
      <c r="G106" s="153">
        <v>2</v>
      </c>
      <c r="H106" s="153">
        <v>1</v>
      </c>
      <c r="I106" s="154">
        <v>1</v>
      </c>
      <c r="J106" s="155">
        <v>4</v>
      </c>
      <c r="K106" s="156">
        <f t="shared" si="11"/>
        <v>8</v>
      </c>
      <c r="L106" s="150">
        <f aca="true" t="shared" si="14" ref="L106:L111">BO106+BW106</f>
        <v>0.025567129629629627</v>
      </c>
      <c r="M106" s="150">
        <f t="shared" si="12"/>
        <v>0.004224537037037034</v>
      </c>
      <c r="N106" s="28"/>
      <c r="O106" s="28"/>
      <c r="P106" s="28"/>
      <c r="Q106" s="28"/>
      <c r="R106" s="28"/>
      <c r="S106" s="28"/>
      <c r="T106" s="28"/>
      <c r="U106" s="28"/>
      <c r="V106" s="28"/>
      <c r="BA106" s="18"/>
      <c r="BO106" s="158">
        <v>0.02443287037037037</v>
      </c>
      <c r="BP106" s="42"/>
      <c r="BQ106" s="124" t="s">
        <v>79</v>
      </c>
      <c r="BR106" s="129">
        <v>0.0006018518518518519</v>
      </c>
      <c r="BS106" s="42"/>
      <c r="BT106" s="42"/>
      <c r="BU106" s="166">
        <v>75</v>
      </c>
      <c r="BV106" s="167">
        <v>0.002777777777777778</v>
      </c>
      <c r="BW106" s="158">
        <v>0.0011342592592592591</v>
      </c>
    </row>
    <row r="107" spans="1:75" s="17" customFormat="1" ht="15">
      <c r="A107" s="100">
        <v>9</v>
      </c>
      <c r="B107" s="166">
        <v>77</v>
      </c>
      <c r="C107" s="49" t="s">
        <v>174</v>
      </c>
      <c r="D107" s="24">
        <v>2000</v>
      </c>
      <c r="E107" s="42" t="s">
        <v>112</v>
      </c>
      <c r="F107" s="132">
        <f t="shared" si="13"/>
        <v>0.0240625</v>
      </c>
      <c r="G107" s="153">
        <v>1</v>
      </c>
      <c r="H107" s="153">
        <v>1</v>
      </c>
      <c r="I107" s="154">
        <v>2</v>
      </c>
      <c r="J107" s="155">
        <v>4</v>
      </c>
      <c r="K107" s="156">
        <f t="shared" si="11"/>
        <v>8</v>
      </c>
      <c r="L107" s="150">
        <f t="shared" si="14"/>
        <v>0.02883101851851852</v>
      </c>
      <c r="M107" s="150">
        <f t="shared" si="12"/>
        <v>0.007488425925925926</v>
      </c>
      <c r="N107" s="28"/>
      <c r="O107" s="28"/>
      <c r="P107" s="28"/>
      <c r="Q107" s="28"/>
      <c r="R107" s="28"/>
      <c r="S107" s="28"/>
      <c r="T107" s="28"/>
      <c r="U107" s="28"/>
      <c r="V107" s="28"/>
      <c r="BA107" s="18"/>
      <c r="BO107" s="158">
        <v>0.02684027777777778</v>
      </c>
      <c r="BP107" s="42"/>
      <c r="BQ107" s="124" t="s">
        <v>77</v>
      </c>
      <c r="BR107" s="129">
        <v>0.00017361111111111112</v>
      </c>
      <c r="BS107" s="42"/>
      <c r="BT107" s="42"/>
      <c r="BU107" s="166">
        <v>77</v>
      </c>
      <c r="BV107" s="167">
        <v>0.00277777777777778</v>
      </c>
      <c r="BW107" s="158">
        <v>0.001990740740740741</v>
      </c>
    </row>
    <row r="108" spans="1:75" s="17" customFormat="1" ht="15">
      <c r="A108" s="100">
        <v>10</v>
      </c>
      <c r="B108" s="166">
        <v>78</v>
      </c>
      <c r="C108" s="49" t="s">
        <v>179</v>
      </c>
      <c r="D108" s="24">
        <v>1999</v>
      </c>
      <c r="E108" s="42" t="s">
        <v>71</v>
      </c>
      <c r="F108" s="132">
        <f t="shared" si="13"/>
        <v>0.023946759259259258</v>
      </c>
      <c r="G108" s="153">
        <v>1</v>
      </c>
      <c r="H108" s="153">
        <v>1</v>
      </c>
      <c r="I108" s="154">
        <v>3</v>
      </c>
      <c r="J108" s="155">
        <v>1</v>
      </c>
      <c r="K108" s="156">
        <f t="shared" si="11"/>
        <v>6</v>
      </c>
      <c r="L108" s="150">
        <f t="shared" si="14"/>
        <v>0.028842592592592593</v>
      </c>
      <c r="M108" s="150">
        <f t="shared" si="12"/>
        <v>0.0075</v>
      </c>
      <c r="N108" s="28"/>
      <c r="O108" s="28"/>
      <c r="P108" s="28"/>
      <c r="Q108" s="28"/>
      <c r="R108" s="28"/>
      <c r="S108" s="28"/>
      <c r="T108" s="28"/>
      <c r="U108" s="28"/>
      <c r="V108" s="28"/>
      <c r="BA108" s="18"/>
      <c r="BO108" s="158">
        <v>0.026724537037037036</v>
      </c>
      <c r="BP108" s="42"/>
      <c r="BQ108" s="124" t="s">
        <v>65</v>
      </c>
      <c r="BR108" s="129">
        <v>0.0018634259259259261</v>
      </c>
      <c r="BS108" s="42"/>
      <c r="BT108" s="42"/>
      <c r="BU108" s="166">
        <v>78</v>
      </c>
      <c r="BV108" s="167">
        <v>0.00277777777777778</v>
      </c>
      <c r="BW108" s="158">
        <v>0.0021180555555555553</v>
      </c>
    </row>
    <row r="109" spans="1:75" s="17" customFormat="1" ht="15">
      <c r="A109" s="100">
        <v>11</v>
      </c>
      <c r="B109" s="166">
        <v>79</v>
      </c>
      <c r="C109" s="191" t="s">
        <v>169</v>
      </c>
      <c r="D109" s="24">
        <v>2000</v>
      </c>
      <c r="E109" s="139" t="s">
        <v>170</v>
      </c>
      <c r="F109" s="132">
        <f t="shared" si="13"/>
        <v>0.0243287037037037</v>
      </c>
      <c r="G109" s="153">
        <v>1</v>
      </c>
      <c r="H109" s="153">
        <v>1</v>
      </c>
      <c r="I109" s="154">
        <v>3</v>
      </c>
      <c r="J109" s="155">
        <v>5</v>
      </c>
      <c r="K109" s="156">
        <f t="shared" si="11"/>
        <v>10</v>
      </c>
      <c r="L109" s="150">
        <f t="shared" si="14"/>
        <v>0.029236111111111112</v>
      </c>
      <c r="M109" s="150">
        <f t="shared" si="12"/>
        <v>0.007893518518518518</v>
      </c>
      <c r="N109" s="28"/>
      <c r="O109" s="28"/>
      <c r="P109" s="28"/>
      <c r="Q109" s="28"/>
      <c r="R109" s="28"/>
      <c r="S109" s="28"/>
      <c r="T109" s="28"/>
      <c r="U109" s="28"/>
      <c r="V109" s="28"/>
      <c r="BA109" s="18"/>
      <c r="BO109" s="158">
        <v>0.02710648148148148</v>
      </c>
      <c r="BP109" s="42"/>
      <c r="BQ109" s="124"/>
      <c r="BR109" s="129"/>
      <c r="BS109" s="42"/>
      <c r="BT109" s="42"/>
      <c r="BU109" s="166">
        <v>79</v>
      </c>
      <c r="BV109" s="167">
        <v>0.00277777777777778</v>
      </c>
      <c r="BW109" s="158">
        <v>0.0021296296296296298</v>
      </c>
    </row>
    <row r="110" spans="1:75" s="17" customFormat="1" ht="15">
      <c r="A110" s="100">
        <v>12</v>
      </c>
      <c r="B110" s="166">
        <v>80</v>
      </c>
      <c r="C110" s="131" t="s">
        <v>175</v>
      </c>
      <c r="D110" s="24">
        <v>2000</v>
      </c>
      <c r="E110" s="28" t="s">
        <v>147</v>
      </c>
      <c r="F110" s="132">
        <f t="shared" si="13"/>
        <v>0.025694444444444443</v>
      </c>
      <c r="G110" s="153">
        <v>1</v>
      </c>
      <c r="H110" s="153">
        <v>3</v>
      </c>
      <c r="I110" s="154">
        <v>2</v>
      </c>
      <c r="J110" s="155">
        <v>2</v>
      </c>
      <c r="K110" s="156">
        <f t="shared" si="11"/>
        <v>8</v>
      </c>
      <c r="L110" s="150">
        <f t="shared" si="14"/>
        <v>0.030914351851851853</v>
      </c>
      <c r="M110" s="150">
        <f t="shared" si="12"/>
        <v>0.009571759259259259</v>
      </c>
      <c r="N110" s="28"/>
      <c r="O110" s="28"/>
      <c r="P110" s="28"/>
      <c r="Q110" s="28"/>
      <c r="R110" s="28"/>
      <c r="S110" s="28"/>
      <c r="T110" s="28"/>
      <c r="U110" s="28"/>
      <c r="V110" s="28"/>
      <c r="BA110" s="18"/>
      <c r="BO110" s="158">
        <v>0.02847222222222222</v>
      </c>
      <c r="BP110" s="42"/>
      <c r="BQ110" s="124" t="s">
        <v>78</v>
      </c>
      <c r="BR110" s="129">
        <v>0.0004050925925925926</v>
      </c>
      <c r="BS110" s="42"/>
      <c r="BT110" s="42"/>
      <c r="BU110" s="166">
        <v>80</v>
      </c>
      <c r="BV110" s="167">
        <v>0.00277777777777778</v>
      </c>
      <c r="BW110" s="158">
        <v>0.0024421296296296296</v>
      </c>
    </row>
    <row r="111" spans="1:75" s="17" customFormat="1" ht="15">
      <c r="A111" s="100">
        <v>13</v>
      </c>
      <c r="B111" s="166">
        <v>82</v>
      </c>
      <c r="C111" s="49" t="s">
        <v>171</v>
      </c>
      <c r="D111" s="157">
        <v>2000</v>
      </c>
      <c r="E111" s="139" t="s">
        <v>38</v>
      </c>
      <c r="F111" s="132">
        <f t="shared" si="13"/>
        <v>0.026342592592592584</v>
      </c>
      <c r="G111" s="153">
        <v>3</v>
      </c>
      <c r="H111" s="153">
        <v>1</v>
      </c>
      <c r="I111" s="154">
        <v>3</v>
      </c>
      <c r="J111" s="155">
        <v>2</v>
      </c>
      <c r="K111" s="156">
        <f t="shared" si="11"/>
        <v>9</v>
      </c>
      <c r="L111" s="150">
        <f t="shared" si="14"/>
        <v>0.033819444444444444</v>
      </c>
      <c r="M111" s="150">
        <f t="shared" si="12"/>
        <v>0.01247685185185185</v>
      </c>
      <c r="N111" s="28"/>
      <c r="O111" s="28"/>
      <c r="P111" s="28"/>
      <c r="Q111" s="28"/>
      <c r="R111" s="28"/>
      <c r="S111" s="28"/>
      <c r="T111" s="28"/>
      <c r="U111" s="28"/>
      <c r="V111" s="28"/>
      <c r="BA111" s="18"/>
      <c r="BO111" s="158">
        <v>0.029120370370370366</v>
      </c>
      <c r="BP111" s="42"/>
      <c r="BQ111" s="124"/>
      <c r="BR111" s="129"/>
      <c r="BS111" s="42"/>
      <c r="BT111" s="42"/>
      <c r="BU111" s="166">
        <v>82</v>
      </c>
      <c r="BV111" s="167">
        <v>0.00277777777777778</v>
      </c>
      <c r="BW111" s="158">
        <v>0.004699074074074074</v>
      </c>
    </row>
    <row r="112" spans="1:75" s="17" customFormat="1" ht="15">
      <c r="A112" s="100"/>
      <c r="B112" s="166">
        <v>76</v>
      </c>
      <c r="C112" s="141" t="s">
        <v>168</v>
      </c>
      <c r="D112" s="157">
        <v>1999</v>
      </c>
      <c r="E112" s="133" t="s">
        <v>125</v>
      </c>
      <c r="F112" s="132"/>
      <c r="G112" s="153">
        <v>1</v>
      </c>
      <c r="H112" s="153">
        <v>0</v>
      </c>
      <c r="I112" s="154">
        <v>4</v>
      </c>
      <c r="J112" s="155"/>
      <c r="K112" s="156"/>
      <c r="L112" s="150" t="s">
        <v>197</v>
      </c>
      <c r="M112" s="150"/>
      <c r="N112" s="28"/>
      <c r="O112" s="28"/>
      <c r="P112" s="28"/>
      <c r="Q112" s="28"/>
      <c r="R112" s="28"/>
      <c r="S112" s="28"/>
      <c r="T112" s="28"/>
      <c r="U112" s="28"/>
      <c r="V112" s="28"/>
      <c r="BA112" s="18"/>
      <c r="BO112" s="158">
        <v>0.8333333333333334</v>
      </c>
      <c r="BP112" s="42"/>
      <c r="BQ112" s="124"/>
      <c r="BR112" s="129"/>
      <c r="BS112" s="42"/>
      <c r="BT112" s="42"/>
      <c r="BU112" s="166">
        <v>76</v>
      </c>
      <c r="BV112" s="167">
        <v>0.002777777777777778</v>
      </c>
      <c r="BW112" s="158">
        <v>0.0015162037037037036</v>
      </c>
    </row>
    <row r="113" spans="2:70" s="28" customFormat="1" ht="13.5" customHeight="1">
      <c r="B113" s="142"/>
      <c r="C113" s="131"/>
      <c r="D113" s="142"/>
      <c r="E113" s="81"/>
      <c r="F113" s="143"/>
      <c r="G113" s="127"/>
      <c r="H113" s="127"/>
      <c r="I113" s="127"/>
      <c r="J113" s="127"/>
      <c r="K113" s="127"/>
      <c r="L113" s="34"/>
      <c r="M113" s="34"/>
      <c r="N113" s="46"/>
      <c r="O113" s="47"/>
      <c r="P113" s="48"/>
      <c r="Q113" s="48"/>
      <c r="R113" s="127"/>
      <c r="S113" s="48"/>
      <c r="T113" s="34"/>
      <c r="U113" s="34"/>
      <c r="V113" s="29"/>
      <c r="W113" s="34"/>
      <c r="X113" s="30"/>
      <c r="Y113" s="127"/>
      <c r="Z113" s="30"/>
      <c r="AA113" s="30"/>
      <c r="AB113" s="17"/>
      <c r="BA113" s="127"/>
      <c r="BB113" s="63"/>
      <c r="BI113" s="63"/>
      <c r="BQ113" s="147"/>
      <c r="BR113" s="148"/>
    </row>
    <row r="114" spans="1:70" s="28" customFormat="1" ht="15">
      <c r="A114" s="96" t="s">
        <v>15</v>
      </c>
      <c r="B114" s="96"/>
      <c r="C114" s="192"/>
      <c r="D114" s="192"/>
      <c r="E114" s="96" t="s">
        <v>24</v>
      </c>
      <c r="F114" s="96" t="s">
        <v>18</v>
      </c>
      <c r="G114" s="192" t="s">
        <v>17</v>
      </c>
      <c r="H114" s="192"/>
      <c r="I114" s="192"/>
      <c r="J114" s="192"/>
      <c r="K114" s="192"/>
      <c r="L114" s="34"/>
      <c r="M114" s="95"/>
      <c r="BA114" s="84"/>
      <c r="BR114" s="120"/>
    </row>
    <row r="115" spans="1:70" s="93" customFormat="1" ht="15">
      <c r="A115" s="80" t="s">
        <v>0</v>
      </c>
      <c r="B115" s="80" t="s">
        <v>1</v>
      </c>
      <c r="C115" s="102" t="s">
        <v>2</v>
      </c>
      <c r="D115" s="80" t="s">
        <v>3</v>
      </c>
      <c r="E115" s="80" t="s">
        <v>4</v>
      </c>
      <c r="F115" s="79" t="s">
        <v>19</v>
      </c>
      <c r="G115" s="104" t="s">
        <v>5</v>
      </c>
      <c r="H115" s="104" t="s">
        <v>5</v>
      </c>
      <c r="I115" s="80" t="s">
        <v>7</v>
      </c>
      <c r="J115" s="105" t="s">
        <v>7</v>
      </c>
      <c r="K115" s="105" t="s">
        <v>6</v>
      </c>
      <c r="L115" s="108" t="s">
        <v>8</v>
      </c>
      <c r="M115" s="80" t="s">
        <v>16</v>
      </c>
      <c r="N115" s="92"/>
      <c r="O115" s="92"/>
      <c r="P115" s="92"/>
      <c r="Q115" s="92"/>
      <c r="R115" s="92"/>
      <c r="S115" s="92"/>
      <c r="T115" s="92"/>
      <c r="U115" s="92"/>
      <c r="V115" s="92"/>
      <c r="BA115" s="94"/>
      <c r="BR115" s="122"/>
    </row>
    <row r="116" spans="1:70" s="17" customFormat="1" ht="15">
      <c r="A116" s="97" t="s">
        <v>26</v>
      </c>
      <c r="B116" s="97" t="s">
        <v>27</v>
      </c>
      <c r="C116" s="103" t="s">
        <v>28</v>
      </c>
      <c r="D116" s="97"/>
      <c r="E116" s="97" t="s">
        <v>29</v>
      </c>
      <c r="F116" s="99" t="s">
        <v>32</v>
      </c>
      <c r="G116" s="106" t="s">
        <v>7</v>
      </c>
      <c r="H116" s="106" t="s">
        <v>7</v>
      </c>
      <c r="I116" s="97" t="s">
        <v>30</v>
      </c>
      <c r="J116" s="98" t="s">
        <v>30</v>
      </c>
      <c r="K116" s="107" t="s">
        <v>31</v>
      </c>
      <c r="L116" s="99" t="s">
        <v>32</v>
      </c>
      <c r="M116" s="99" t="s">
        <v>33</v>
      </c>
      <c r="N116" s="28"/>
      <c r="O116" s="28"/>
      <c r="P116" s="28"/>
      <c r="Q116" s="28"/>
      <c r="R116" s="28"/>
      <c r="S116" s="28"/>
      <c r="T116" s="28"/>
      <c r="U116" s="28"/>
      <c r="V116" s="28"/>
      <c r="BA116" s="18"/>
      <c r="BR116" s="116"/>
    </row>
    <row r="117" spans="1:75" s="17" customFormat="1" ht="15">
      <c r="A117" s="100">
        <v>1</v>
      </c>
      <c r="B117" s="166">
        <v>58</v>
      </c>
      <c r="C117" s="28" t="s">
        <v>192</v>
      </c>
      <c r="D117" s="24">
        <v>1994</v>
      </c>
      <c r="E117" s="180" t="s">
        <v>41</v>
      </c>
      <c r="F117" s="146">
        <f>L117-BV117</f>
        <v>0.024085648148148148</v>
      </c>
      <c r="G117" s="110">
        <v>1</v>
      </c>
      <c r="H117" s="110">
        <v>1</v>
      </c>
      <c r="I117" s="100">
        <v>1</v>
      </c>
      <c r="J117" s="111">
        <v>1</v>
      </c>
      <c r="K117" s="112">
        <f aca="true" t="shared" si="15" ref="K117:K122">SUM(G117:J117)</f>
        <v>4</v>
      </c>
      <c r="L117" s="150">
        <v>0.024085648148148148</v>
      </c>
      <c r="M117" s="150"/>
      <c r="N117" s="28"/>
      <c r="O117" s="28"/>
      <c r="P117" s="28"/>
      <c r="Q117" s="28"/>
      <c r="R117" s="28"/>
      <c r="S117" s="28"/>
      <c r="T117" s="28"/>
      <c r="U117" s="28"/>
      <c r="V117" s="28"/>
      <c r="BA117" s="18"/>
      <c r="BO117" s="183"/>
      <c r="BP117" s="42"/>
      <c r="BQ117" s="124" t="s">
        <v>94</v>
      </c>
      <c r="BR117" s="129">
        <v>0.0019444444444444442</v>
      </c>
      <c r="BS117" s="42"/>
      <c r="BT117" s="42"/>
      <c r="BU117" s="166">
        <v>58</v>
      </c>
      <c r="BV117" s="167">
        <v>0</v>
      </c>
      <c r="BW117" s="42"/>
    </row>
    <row r="118" spans="1:75" s="17" customFormat="1" ht="15">
      <c r="A118" s="100">
        <v>2</v>
      </c>
      <c r="B118" s="166">
        <v>60</v>
      </c>
      <c r="C118" s="49" t="s">
        <v>187</v>
      </c>
      <c r="D118" s="24">
        <v>1978</v>
      </c>
      <c r="E118" s="42" t="s">
        <v>39</v>
      </c>
      <c r="F118" s="146">
        <f>L118-BV118</f>
        <v>0.024062499999999997</v>
      </c>
      <c r="G118" s="110">
        <v>1</v>
      </c>
      <c r="H118" s="110">
        <v>1</v>
      </c>
      <c r="I118" s="100">
        <v>0</v>
      </c>
      <c r="J118" s="111">
        <v>2</v>
      </c>
      <c r="K118" s="112">
        <f t="shared" si="15"/>
        <v>4</v>
      </c>
      <c r="L118" s="150">
        <v>0.024513888888888887</v>
      </c>
      <c r="M118" s="150">
        <f>L118-"0:34:41"</f>
        <v>0.00042824074074073945</v>
      </c>
      <c r="N118" s="28"/>
      <c r="O118" s="28"/>
      <c r="P118" s="28"/>
      <c r="Q118" s="28"/>
      <c r="R118" s="28"/>
      <c r="S118" s="28"/>
      <c r="T118" s="28"/>
      <c r="U118" s="28"/>
      <c r="V118" s="28"/>
      <c r="BA118" s="18"/>
      <c r="BO118" s="183"/>
      <c r="BP118" s="42"/>
      <c r="BQ118" s="124" t="s">
        <v>91</v>
      </c>
      <c r="BR118" s="129">
        <v>0.001099537037037037</v>
      </c>
      <c r="BS118" s="42"/>
      <c r="BT118" s="42"/>
      <c r="BU118" s="166">
        <v>60</v>
      </c>
      <c r="BV118" s="167">
        <v>0.0004513888888888889</v>
      </c>
      <c r="BW118" s="42"/>
    </row>
    <row r="119" spans="1:75" s="17" customFormat="1" ht="15">
      <c r="A119" s="100">
        <v>3</v>
      </c>
      <c r="B119" s="166">
        <v>66</v>
      </c>
      <c r="C119" s="141" t="s">
        <v>185</v>
      </c>
      <c r="D119" s="157">
        <v>1995</v>
      </c>
      <c r="E119" s="114" t="s">
        <v>43</v>
      </c>
      <c r="F119" s="146">
        <f>L119-BV119</f>
        <v>0.02596064814814815</v>
      </c>
      <c r="G119" s="110">
        <v>2</v>
      </c>
      <c r="H119" s="110">
        <v>0</v>
      </c>
      <c r="I119" s="100">
        <v>3</v>
      </c>
      <c r="J119" s="111">
        <v>0</v>
      </c>
      <c r="K119" s="112">
        <f t="shared" si="15"/>
        <v>5</v>
      </c>
      <c r="L119" s="150">
        <v>0.027789351851851853</v>
      </c>
      <c r="M119" s="150">
        <f>L119-"0:34:41"</f>
        <v>0.0037037037037037056</v>
      </c>
      <c r="N119" s="28"/>
      <c r="O119" s="28"/>
      <c r="P119" s="28"/>
      <c r="Q119" s="28"/>
      <c r="R119" s="28"/>
      <c r="S119" s="28"/>
      <c r="T119" s="28"/>
      <c r="U119" s="28"/>
      <c r="V119" s="28"/>
      <c r="BA119" s="18"/>
      <c r="BO119" s="183"/>
      <c r="BP119" s="42"/>
      <c r="BQ119" s="124" t="s">
        <v>89</v>
      </c>
      <c r="BR119" s="129">
        <v>0</v>
      </c>
      <c r="BS119" s="42"/>
      <c r="BT119" s="42"/>
      <c r="BU119" s="166">
        <v>66</v>
      </c>
      <c r="BV119" s="167">
        <v>0.0018287037037037037</v>
      </c>
      <c r="BW119" s="42"/>
    </row>
    <row r="120" spans="1:75" s="17" customFormat="1" ht="15">
      <c r="A120" s="100">
        <v>4</v>
      </c>
      <c r="B120" s="166">
        <v>81</v>
      </c>
      <c r="C120" s="141" t="s">
        <v>193</v>
      </c>
      <c r="D120" s="157">
        <v>1996</v>
      </c>
      <c r="E120" s="42" t="s">
        <v>40</v>
      </c>
      <c r="F120" s="146">
        <f>BO120-BV120</f>
        <v>0.030474537037037033</v>
      </c>
      <c r="G120" s="110">
        <v>2</v>
      </c>
      <c r="H120" s="110">
        <v>2</v>
      </c>
      <c r="I120" s="100">
        <v>1</v>
      </c>
      <c r="J120" s="111">
        <v>1</v>
      </c>
      <c r="K120" s="112">
        <f t="shared" si="15"/>
        <v>6</v>
      </c>
      <c r="L120" s="36">
        <f>BO120+BW120</f>
        <v>0.03636574074074074</v>
      </c>
      <c r="M120" s="150">
        <f>L120-"0:34:41"</f>
        <v>0.012280092592592592</v>
      </c>
      <c r="N120" s="28"/>
      <c r="O120" s="28"/>
      <c r="P120" s="28"/>
      <c r="Q120" s="28"/>
      <c r="R120" s="28"/>
      <c r="S120" s="28"/>
      <c r="T120" s="28"/>
      <c r="U120" s="28"/>
      <c r="V120" s="28"/>
      <c r="BA120" s="33"/>
      <c r="BB120" s="33"/>
      <c r="BC120" s="29"/>
      <c r="BI120" s="63"/>
      <c r="BJ120" s="43"/>
      <c r="BK120" s="43"/>
      <c r="BO120" s="158">
        <v>0.03325231481481481</v>
      </c>
      <c r="BP120" s="42"/>
      <c r="BQ120" s="124" t="s">
        <v>97</v>
      </c>
      <c r="BR120" s="129">
        <v>0.003043981481481482</v>
      </c>
      <c r="BS120" s="42"/>
      <c r="BT120" s="42"/>
      <c r="BU120" s="166">
        <v>81</v>
      </c>
      <c r="BV120" s="167">
        <v>0.002777777777777778</v>
      </c>
      <c r="BW120" s="158">
        <v>0.0031134259259259257</v>
      </c>
    </row>
    <row r="121" spans="1:75" s="17" customFormat="1" ht="15">
      <c r="A121" s="100">
        <v>5</v>
      </c>
      <c r="B121" s="166">
        <v>83</v>
      </c>
      <c r="C121" s="49" t="s">
        <v>191</v>
      </c>
      <c r="D121" s="24">
        <v>1975</v>
      </c>
      <c r="E121" s="114" t="s">
        <v>38</v>
      </c>
      <c r="F121" s="146">
        <f>BO121-BV121</f>
        <v>0.03351851851851852</v>
      </c>
      <c r="G121" s="110">
        <v>1</v>
      </c>
      <c r="H121" s="110">
        <v>2</v>
      </c>
      <c r="I121" s="100">
        <v>3</v>
      </c>
      <c r="J121" s="111">
        <v>0</v>
      </c>
      <c r="K121" s="112">
        <f t="shared" si="15"/>
        <v>6</v>
      </c>
      <c r="L121" s="36">
        <f>BO121+BW121</f>
        <v>0.041967592592592584</v>
      </c>
      <c r="M121" s="150">
        <f>L121-"0:34:41"</f>
        <v>0.017881944444444436</v>
      </c>
      <c r="N121" s="28"/>
      <c r="O121" s="28"/>
      <c r="P121" s="28"/>
      <c r="Q121" s="28"/>
      <c r="R121" s="28"/>
      <c r="S121" s="28"/>
      <c r="T121" s="28"/>
      <c r="U121" s="28"/>
      <c r="V121" s="28"/>
      <c r="BA121" s="18"/>
      <c r="BB121" s="33"/>
      <c r="BC121" s="63"/>
      <c r="BI121" s="63"/>
      <c r="BJ121" s="43"/>
      <c r="BK121" s="43"/>
      <c r="BO121" s="158">
        <v>0.03629629629629629</v>
      </c>
      <c r="BP121" s="42"/>
      <c r="BQ121" s="124" t="s">
        <v>95</v>
      </c>
      <c r="BR121" s="129">
        <v>0.0020949074074074073</v>
      </c>
      <c r="BS121" s="42"/>
      <c r="BT121" s="42"/>
      <c r="BU121" s="166">
        <v>83</v>
      </c>
      <c r="BV121" s="167">
        <v>0.002777777777777778</v>
      </c>
      <c r="BW121" s="158">
        <v>0.005671296296296296</v>
      </c>
    </row>
    <row r="122" spans="1:75" s="17" customFormat="1" ht="15">
      <c r="A122" s="100">
        <v>6</v>
      </c>
      <c r="B122" s="166">
        <v>94</v>
      </c>
      <c r="C122" s="49" t="s">
        <v>194</v>
      </c>
      <c r="D122" s="24">
        <v>1975</v>
      </c>
      <c r="E122" s="114" t="s">
        <v>41</v>
      </c>
      <c r="F122" s="146">
        <f>BO122-BV122</f>
        <v>0.036689814814814814</v>
      </c>
      <c r="G122" s="110">
        <v>3</v>
      </c>
      <c r="H122" s="110">
        <v>1</v>
      </c>
      <c r="I122" s="100">
        <v>2</v>
      </c>
      <c r="J122" s="111">
        <v>2</v>
      </c>
      <c r="K122" s="112">
        <f t="shared" si="15"/>
        <v>8</v>
      </c>
      <c r="L122" s="36">
        <f>BO122+BW122</f>
        <v>0.0462962962962963</v>
      </c>
      <c r="M122" s="150">
        <f>L122-"0:34:41"</f>
        <v>0.022210648148148153</v>
      </c>
      <c r="N122" s="28"/>
      <c r="O122" s="28"/>
      <c r="P122" s="28"/>
      <c r="Q122" s="28"/>
      <c r="R122" s="28"/>
      <c r="S122" s="28"/>
      <c r="T122" s="28"/>
      <c r="U122" s="28"/>
      <c r="V122" s="28"/>
      <c r="BA122" s="18"/>
      <c r="BB122" s="33"/>
      <c r="BI122" s="63"/>
      <c r="BJ122" s="43"/>
      <c r="BK122" s="43"/>
      <c r="BO122" s="158">
        <v>0.039467592592592596</v>
      </c>
      <c r="BP122" s="42"/>
      <c r="BQ122" s="124" t="s">
        <v>96</v>
      </c>
      <c r="BR122" s="129">
        <v>0.002731481481481482</v>
      </c>
      <c r="BS122" s="42"/>
      <c r="BT122" s="42"/>
      <c r="BU122" s="166">
        <v>94</v>
      </c>
      <c r="BV122" s="167">
        <v>0.00277777777777778</v>
      </c>
      <c r="BW122" s="158">
        <v>0.006828703703703704</v>
      </c>
    </row>
    <row r="123" spans="1:75" s="17" customFormat="1" ht="15">
      <c r="A123" s="100"/>
      <c r="B123" s="189">
        <v>70</v>
      </c>
      <c r="C123" s="49" t="s">
        <v>190</v>
      </c>
      <c r="D123" s="24">
        <v>1994</v>
      </c>
      <c r="E123" s="114" t="s">
        <v>38</v>
      </c>
      <c r="F123" s="146"/>
      <c r="G123" s="110">
        <v>4</v>
      </c>
      <c r="H123" s="110">
        <v>3</v>
      </c>
      <c r="I123" s="100">
        <v>2</v>
      </c>
      <c r="J123" s="111"/>
      <c r="K123" s="190"/>
      <c r="L123" s="150" t="s">
        <v>197</v>
      </c>
      <c r="M123" s="150"/>
      <c r="N123" s="28"/>
      <c r="O123" s="28"/>
      <c r="P123" s="28"/>
      <c r="Q123" s="28"/>
      <c r="R123" s="28"/>
      <c r="S123" s="28"/>
      <c r="T123" s="28"/>
      <c r="U123" s="28"/>
      <c r="V123" s="28"/>
      <c r="BA123" s="18"/>
      <c r="BC123" s="28"/>
      <c r="BI123" s="28"/>
      <c r="BO123" s="183"/>
      <c r="BP123" s="42"/>
      <c r="BQ123" s="124" t="s">
        <v>92</v>
      </c>
      <c r="BR123" s="129">
        <v>0.0015162037037037036</v>
      </c>
      <c r="BS123" s="42"/>
      <c r="BT123" s="42"/>
      <c r="BU123" s="166">
        <v>70</v>
      </c>
      <c r="BV123" s="167">
        <v>0.0021643518518518518</v>
      </c>
      <c r="BW123" s="42"/>
    </row>
    <row r="124" spans="1:75" s="17" customFormat="1" ht="15">
      <c r="A124" s="100"/>
      <c r="B124" s="166">
        <v>72</v>
      </c>
      <c r="C124" s="49" t="s">
        <v>186</v>
      </c>
      <c r="D124" s="24">
        <v>1989</v>
      </c>
      <c r="E124" s="114" t="s">
        <v>72</v>
      </c>
      <c r="F124" s="146"/>
      <c r="G124" s="110"/>
      <c r="H124" s="110"/>
      <c r="I124" s="100"/>
      <c r="J124" s="111"/>
      <c r="K124" s="112"/>
      <c r="L124" s="150" t="s">
        <v>197</v>
      </c>
      <c r="M124" s="150"/>
      <c r="N124" s="28"/>
      <c r="O124" s="28"/>
      <c r="P124" s="28"/>
      <c r="Q124" s="28"/>
      <c r="R124" s="28"/>
      <c r="S124" s="28"/>
      <c r="T124" s="28"/>
      <c r="U124" s="28"/>
      <c r="V124" s="28"/>
      <c r="BA124" s="18"/>
      <c r="BI124" s="28"/>
      <c r="BO124" s="158">
        <v>0.875</v>
      </c>
      <c r="BP124" s="42"/>
      <c r="BQ124" s="124" t="s">
        <v>90</v>
      </c>
      <c r="BR124" s="129">
        <v>0.0006712962962962962</v>
      </c>
      <c r="BS124" s="42"/>
      <c r="BT124" s="42"/>
      <c r="BU124" s="166">
        <v>72</v>
      </c>
      <c r="BV124" s="167">
        <v>0.0023032407407407407</v>
      </c>
      <c r="BW124" s="42"/>
    </row>
    <row r="125" spans="1:75" s="17" customFormat="1" ht="15">
      <c r="A125" s="100"/>
      <c r="B125" s="166">
        <v>61</v>
      </c>
      <c r="C125" s="49" t="s">
        <v>188</v>
      </c>
      <c r="D125" s="24">
        <v>1992</v>
      </c>
      <c r="E125" s="114" t="s">
        <v>39</v>
      </c>
      <c r="F125" s="146"/>
      <c r="G125" s="24"/>
      <c r="H125" s="24"/>
      <c r="I125" s="24"/>
      <c r="J125" s="24"/>
      <c r="K125" s="112"/>
      <c r="L125" s="150" t="s">
        <v>197</v>
      </c>
      <c r="M125" s="150"/>
      <c r="N125" s="28"/>
      <c r="O125" s="28"/>
      <c r="P125" s="28"/>
      <c r="Q125" s="28"/>
      <c r="R125" s="28"/>
      <c r="S125" s="28"/>
      <c r="T125" s="28"/>
      <c r="U125" s="28"/>
      <c r="V125" s="28"/>
      <c r="BA125" s="18"/>
      <c r="BC125" s="42"/>
      <c r="BI125" s="42"/>
      <c r="BO125" s="182">
        <v>0.8333333333333334</v>
      </c>
      <c r="BP125" s="42"/>
      <c r="BQ125" s="124" t="s">
        <v>88</v>
      </c>
      <c r="BR125" s="129">
        <v>0.0011574074074074073</v>
      </c>
      <c r="BS125" s="42"/>
      <c r="BT125" s="42"/>
      <c r="BU125" s="166">
        <v>61</v>
      </c>
      <c r="BV125" s="167">
        <v>0.0007638888888888889</v>
      </c>
      <c r="BW125" s="42"/>
    </row>
    <row r="126" spans="1:75" s="17" customFormat="1" ht="15">
      <c r="A126" s="100"/>
      <c r="B126" s="166">
        <v>64</v>
      </c>
      <c r="C126" s="49" t="s">
        <v>189</v>
      </c>
      <c r="D126" s="24">
        <v>1991</v>
      </c>
      <c r="E126" s="42" t="s">
        <v>125</v>
      </c>
      <c r="F126" s="146"/>
      <c r="G126" s="24"/>
      <c r="H126" s="24"/>
      <c r="I126" s="24"/>
      <c r="J126" s="24"/>
      <c r="K126" s="112"/>
      <c r="L126" s="150" t="s">
        <v>197</v>
      </c>
      <c r="M126" s="150"/>
      <c r="N126" s="28"/>
      <c r="O126" s="28"/>
      <c r="P126" s="28"/>
      <c r="Q126" s="28"/>
      <c r="R126" s="28"/>
      <c r="S126" s="28"/>
      <c r="T126" s="28"/>
      <c r="U126" s="28"/>
      <c r="V126" s="28"/>
      <c r="BA126" s="18"/>
      <c r="BI126" s="42"/>
      <c r="BO126" s="182">
        <v>0.875</v>
      </c>
      <c r="BP126" s="42"/>
      <c r="BQ126" s="124" t="s">
        <v>93</v>
      </c>
      <c r="BR126" s="129">
        <v>0.001712962962962963</v>
      </c>
      <c r="BS126" s="42"/>
      <c r="BT126" s="42"/>
      <c r="BU126" s="166">
        <v>64</v>
      </c>
      <c r="BV126" s="167">
        <v>0.0010185185185185186</v>
      </c>
      <c r="BW126" s="42"/>
    </row>
    <row r="127" spans="1:70" s="28" customFormat="1" ht="15">
      <c r="A127" s="127"/>
      <c r="B127" s="69" t="s">
        <v>21</v>
      </c>
      <c r="C127" s="69"/>
      <c r="D127" s="72"/>
      <c r="E127" s="71"/>
      <c r="F127" s="34"/>
      <c r="G127" s="127"/>
      <c r="H127" s="127"/>
      <c r="I127" s="53"/>
      <c r="J127" s="53"/>
      <c r="K127" s="127"/>
      <c r="L127" s="34"/>
      <c r="M127" s="34"/>
      <c r="N127" s="34"/>
      <c r="O127" s="34"/>
      <c r="P127" s="127"/>
      <c r="Q127" s="34"/>
      <c r="R127" s="29"/>
      <c r="U127" s="34"/>
      <c r="V127" s="127"/>
      <c r="W127" s="127"/>
      <c r="X127" s="34"/>
      <c r="Y127" s="34"/>
      <c r="Z127" s="34"/>
      <c r="AA127" s="29"/>
      <c r="AB127" s="34"/>
      <c r="BA127" s="34"/>
      <c r="BB127" s="29"/>
      <c r="BC127" s="29"/>
      <c r="BI127" s="63"/>
      <c r="BJ127" s="87"/>
      <c r="BK127" s="87"/>
      <c r="BR127" s="120"/>
    </row>
    <row r="128" spans="1:70" s="28" customFormat="1" ht="15">
      <c r="A128" s="127"/>
      <c r="B128" s="69" t="s">
        <v>195</v>
      </c>
      <c r="C128" s="69"/>
      <c r="D128" s="136"/>
      <c r="E128" s="71"/>
      <c r="F128" s="34"/>
      <c r="G128" s="127"/>
      <c r="H128" s="127"/>
      <c r="I128" s="53"/>
      <c r="J128" s="53"/>
      <c r="K128" s="127"/>
      <c r="L128" s="34"/>
      <c r="M128" s="34"/>
      <c r="U128" s="34"/>
      <c r="V128" s="50"/>
      <c r="W128" s="127"/>
      <c r="X128" s="34"/>
      <c r="Y128" s="34"/>
      <c r="Z128" s="63"/>
      <c r="BA128" s="34"/>
      <c r="BB128" s="29"/>
      <c r="BC128" s="29"/>
      <c r="BI128" s="63"/>
      <c r="BJ128" s="87"/>
      <c r="BK128" s="87"/>
      <c r="BR128" s="120"/>
    </row>
    <row r="129" spans="1:70" s="28" customFormat="1" ht="15">
      <c r="A129" s="127"/>
      <c r="B129" s="50"/>
      <c r="C129" s="73"/>
      <c r="D129" s="72"/>
      <c r="E129" s="71"/>
      <c r="F129" s="34"/>
      <c r="G129" s="127"/>
      <c r="H129" s="127"/>
      <c r="I129" s="127"/>
      <c r="J129" s="127"/>
      <c r="K129" s="127"/>
      <c r="L129" s="34"/>
      <c r="M129" s="34"/>
      <c r="BA129" s="34"/>
      <c r="BB129" s="29"/>
      <c r="BC129" s="29"/>
      <c r="BI129" s="63"/>
      <c r="BJ129" s="63"/>
      <c r="BK129" s="63"/>
      <c r="BR129" s="120"/>
    </row>
    <row r="130" spans="1:70" s="28" customFormat="1" ht="15">
      <c r="A130" s="127"/>
      <c r="B130" s="50"/>
      <c r="C130" s="78"/>
      <c r="D130" s="136"/>
      <c r="E130" s="137"/>
      <c r="F130" s="34"/>
      <c r="G130" s="127"/>
      <c r="H130" s="127"/>
      <c r="I130" s="53"/>
      <c r="J130" s="53"/>
      <c r="K130" s="127"/>
      <c r="L130" s="34"/>
      <c r="M130" s="34"/>
      <c r="N130" s="34"/>
      <c r="O130" s="34"/>
      <c r="P130" s="127"/>
      <c r="Q130" s="34"/>
      <c r="R130" s="138"/>
      <c r="U130" s="34"/>
      <c r="V130" s="127"/>
      <c r="W130" s="127"/>
      <c r="X130" s="34"/>
      <c r="Y130" s="34"/>
      <c r="Z130" s="34"/>
      <c r="AA130" s="29"/>
      <c r="AB130" s="34"/>
      <c r="BA130" s="34"/>
      <c r="BB130" s="29"/>
      <c r="BC130" s="29"/>
      <c r="BI130" s="63"/>
      <c r="BJ130" s="63"/>
      <c r="BK130" s="63"/>
      <c r="BR130" s="120"/>
    </row>
    <row r="131" spans="1:70" s="28" customFormat="1" ht="15" customHeight="1">
      <c r="A131" s="45"/>
      <c r="B131" s="50"/>
      <c r="C131" s="51"/>
      <c r="D131" s="52"/>
      <c r="E131" s="59"/>
      <c r="F131" s="64"/>
      <c r="G131" s="27"/>
      <c r="H131" s="27"/>
      <c r="I131" s="27"/>
      <c r="J131" s="27"/>
      <c r="K131" s="27"/>
      <c r="L131" s="34"/>
      <c r="M131" s="27"/>
      <c r="BA131" s="27"/>
      <c r="BB131" s="29"/>
      <c r="BR131" s="120"/>
    </row>
    <row r="132" spans="1:70" s="17" customFormat="1" ht="15">
      <c r="A132" s="27"/>
      <c r="B132" s="27"/>
      <c r="C132" s="58"/>
      <c r="D132" s="52"/>
      <c r="E132" s="68"/>
      <c r="F132" s="64"/>
      <c r="G132" s="27"/>
      <c r="H132" s="27"/>
      <c r="I132" s="27"/>
      <c r="J132" s="27"/>
      <c r="K132" s="27"/>
      <c r="L132" s="34"/>
      <c r="M132" s="34"/>
      <c r="N132" s="28"/>
      <c r="O132" s="28"/>
      <c r="P132" s="28"/>
      <c r="Q132" s="28"/>
      <c r="R132" s="28"/>
      <c r="S132" s="28"/>
      <c r="T132" s="28"/>
      <c r="U132" s="28"/>
      <c r="V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34"/>
      <c r="BB132" s="29"/>
      <c r="BC132" s="28"/>
      <c r="BD132" s="28"/>
      <c r="BE132" s="28"/>
      <c r="BF132" s="28"/>
      <c r="BG132" s="28"/>
      <c r="BH132" s="28"/>
      <c r="BI132" s="28"/>
      <c r="BJ132" s="28"/>
      <c r="BR132" s="116"/>
    </row>
    <row r="133" spans="1:62" ht="15">
      <c r="A133" s="17"/>
      <c r="B133" s="17"/>
      <c r="C133" s="69"/>
      <c r="D133" s="18"/>
      <c r="E133" s="17"/>
      <c r="F133" s="83"/>
      <c r="G133" s="18"/>
      <c r="H133" s="18"/>
      <c r="I133" s="18"/>
      <c r="J133" s="18"/>
      <c r="K133" s="18"/>
      <c r="L133" s="31"/>
      <c r="M133" s="18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3"/>
      <c r="BB133" s="4"/>
      <c r="BC133" s="23"/>
      <c r="BD133" s="23"/>
      <c r="BE133" s="4"/>
      <c r="BF133" s="4"/>
      <c r="BG133" s="4"/>
      <c r="BH133" s="4"/>
      <c r="BI133" s="4"/>
      <c r="BJ133" s="4"/>
    </row>
    <row r="134" spans="1:62" ht="15">
      <c r="A134" s="28"/>
      <c r="D134" s="28"/>
      <c r="E134" s="27"/>
      <c r="F134" s="27"/>
      <c r="G134" s="27"/>
      <c r="H134" s="27"/>
      <c r="I134" s="27"/>
      <c r="J134" s="27"/>
      <c r="K134" s="34"/>
      <c r="L134" s="27"/>
      <c r="M134" s="18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3"/>
      <c r="BB134" s="4"/>
      <c r="BC134" s="23"/>
      <c r="BD134" s="23"/>
      <c r="BE134" s="4"/>
      <c r="BF134" s="4"/>
      <c r="BG134" s="4"/>
      <c r="BH134" s="4"/>
      <c r="BI134" s="4"/>
      <c r="BJ134" s="4"/>
    </row>
    <row r="135" spans="1:62" ht="15">
      <c r="A135" s="61"/>
      <c r="D135" s="61"/>
      <c r="E135" s="28"/>
      <c r="F135" s="75"/>
      <c r="G135" s="17"/>
      <c r="H135" s="61"/>
      <c r="I135" s="61"/>
      <c r="J135" s="61"/>
      <c r="K135" s="61"/>
      <c r="L135" s="75"/>
      <c r="M135" s="18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3"/>
      <c r="BB135" s="4"/>
      <c r="BC135" s="23"/>
      <c r="BD135" s="23"/>
      <c r="BE135" s="4"/>
      <c r="BF135" s="4"/>
      <c r="BG135" s="4"/>
      <c r="BH135" s="4"/>
      <c r="BI135" s="4"/>
      <c r="BJ135" s="4"/>
    </row>
    <row r="136" spans="1:70" s="4" customFormat="1" ht="15">
      <c r="A136" s="5"/>
      <c r="B136" s="17"/>
      <c r="C136" s="17"/>
      <c r="D136" s="8"/>
      <c r="E136" s="11"/>
      <c r="F136" s="11"/>
      <c r="G136" s="11"/>
      <c r="H136" s="5"/>
      <c r="I136" s="5"/>
      <c r="J136" s="5"/>
      <c r="K136" s="5"/>
      <c r="L136" s="11"/>
      <c r="M136" s="3"/>
      <c r="BA136" s="3"/>
      <c r="BC136" s="23"/>
      <c r="BD136" s="23"/>
      <c r="BR136" s="123"/>
    </row>
    <row r="137" spans="1:62" ht="15">
      <c r="A137" s="5"/>
      <c r="B137" s="17"/>
      <c r="C137" s="17"/>
      <c r="D137" s="8"/>
      <c r="E137" s="11"/>
      <c r="F137" s="11"/>
      <c r="G137" s="11"/>
      <c r="H137" s="5"/>
      <c r="I137" s="5"/>
      <c r="J137" s="5"/>
      <c r="K137" s="5"/>
      <c r="L137" s="11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3"/>
      <c r="BB137" s="4"/>
      <c r="BC137" s="23"/>
      <c r="BD137" s="23"/>
      <c r="BE137" s="4"/>
      <c r="BF137" s="4"/>
      <c r="BG137" s="4"/>
      <c r="BH137" s="4"/>
      <c r="BI137" s="4"/>
      <c r="BJ137" s="4"/>
    </row>
    <row r="138" spans="1:12" ht="15">
      <c r="A138" s="5"/>
      <c r="B138" s="17"/>
      <c r="C138" s="17"/>
      <c r="D138" s="8"/>
      <c r="E138" s="11"/>
      <c r="F138" s="11"/>
      <c r="G138" s="11"/>
      <c r="H138" s="5"/>
      <c r="I138" s="5"/>
      <c r="J138" s="5"/>
      <c r="K138" s="5"/>
      <c r="L138" s="11"/>
    </row>
    <row r="139" spans="1:12" ht="15">
      <c r="A139" s="5"/>
      <c r="B139" s="17"/>
      <c r="C139" s="17"/>
      <c r="D139" s="8"/>
      <c r="E139" s="11"/>
      <c r="F139" s="11"/>
      <c r="G139" s="11"/>
      <c r="H139" s="5"/>
      <c r="I139" s="5"/>
      <c r="J139" s="5"/>
      <c r="K139" s="5"/>
      <c r="L139" s="11"/>
    </row>
    <row r="140" spans="1:12" ht="15">
      <c r="A140" s="12"/>
      <c r="B140" s="70"/>
      <c r="C140" s="70"/>
      <c r="D140" s="14"/>
      <c r="E140" s="7"/>
      <c r="F140" s="7"/>
      <c r="G140" s="7"/>
      <c r="H140" s="12"/>
      <c r="I140" s="12"/>
      <c r="J140" s="12"/>
      <c r="K140" s="12"/>
      <c r="L140" s="7"/>
    </row>
    <row r="141" spans="2:12" ht="15">
      <c r="B141" s="45"/>
      <c r="C141" s="45"/>
      <c r="D141" s="15"/>
      <c r="E141" s="2"/>
      <c r="F141" s="2"/>
      <c r="G141" s="2"/>
      <c r="H141" s="2"/>
      <c r="I141" s="2"/>
      <c r="J141" s="2"/>
      <c r="K141" s="10"/>
      <c r="L141" s="1"/>
    </row>
  </sheetData>
  <sheetProtection/>
  <mergeCells count="22">
    <mergeCell ref="G30:K30"/>
    <mergeCell ref="C50:D50"/>
    <mergeCell ref="G50:K50"/>
    <mergeCell ref="C30:D30"/>
    <mergeCell ref="C63:D63"/>
    <mergeCell ref="G63:K63"/>
    <mergeCell ref="C6:L6"/>
    <mergeCell ref="C7:L7"/>
    <mergeCell ref="G9:L9"/>
    <mergeCell ref="C8:L8"/>
    <mergeCell ref="C10:D10"/>
    <mergeCell ref="A29:D29"/>
    <mergeCell ref="G10:K10"/>
    <mergeCell ref="D9:F9"/>
    <mergeCell ref="C114:D114"/>
    <mergeCell ref="G114:K114"/>
    <mergeCell ref="C88:D88"/>
    <mergeCell ref="G88:K88"/>
    <mergeCell ref="G41:K41"/>
    <mergeCell ref="G96:K96"/>
    <mergeCell ref="C41:D41"/>
    <mergeCell ref="C96:D9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</dc:creator>
  <cp:keywords/>
  <dc:description/>
  <cp:lastModifiedBy>Kristjan Oja</cp:lastModifiedBy>
  <cp:lastPrinted>2017-09-10T10:11:33Z</cp:lastPrinted>
  <dcterms:created xsi:type="dcterms:W3CDTF">2002-12-13T19:09:16Z</dcterms:created>
  <dcterms:modified xsi:type="dcterms:W3CDTF">2017-09-11T06:51:35Z</dcterms:modified>
  <cp:category/>
  <cp:version/>
  <cp:contentType/>
  <cp:contentStatus/>
</cp:coreProperties>
</file>